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5"/>
  </bookViews>
  <sheets>
    <sheet name="JULY;14" sheetId="1" r:id="rId1"/>
    <sheet name="AUGUST;14" sheetId="2" r:id="rId2"/>
    <sheet name="SEPTEMBER'14" sheetId="3" r:id="rId3"/>
    <sheet name="OCTOBER'14" sheetId="4" r:id="rId4"/>
    <sheet name="NOVEMBER'14" sheetId="5" r:id="rId5"/>
    <sheet name="DECEMBER'14" sheetId="6" r:id="rId6"/>
    <sheet name="Sheet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<sst xmlns="http://schemas.openxmlformats.org/spreadsheetml/2006/main" count="383" uniqueCount="136">
  <si>
    <t xml:space="preserve">2013-14 A_©eQ†ii ivR¯^ Av‡qi weeiYx (mvgwqK) </t>
  </si>
  <si>
    <t>(msL¨vmg~n †KvwU UvKvq)</t>
  </si>
  <si>
    <t>µt bs</t>
  </si>
  <si>
    <t>ivR¯^ Av‡qi LvZmg~n</t>
  </si>
  <si>
    <t>1999-2000</t>
  </si>
  <si>
    <t xml:space="preserve">2013-14 A_© eQ‡ii ivR¯^ j¶¨gvÎv </t>
  </si>
  <si>
    <t>2013-14 A_©eQ‡ii ivR¯^ Av`vq</t>
  </si>
  <si>
    <t>2010-11 A_© eQ‡ii ivR¯^ Avq</t>
  </si>
  <si>
    <t>gvm ch©šZ Avq</t>
  </si>
  <si>
    <t>Av`vq</t>
  </si>
  <si>
    <t>RyjvBÕ13</t>
  </si>
  <si>
    <t>RyjvBÕ14</t>
  </si>
  <si>
    <t>RyjvBÕ13 gv‡mi †diZ/cÖZ¨c©Y</t>
  </si>
  <si>
    <t xml:space="preserve"> RyjvBÕ14    gv‡mi  bxU Av`vq</t>
  </si>
  <si>
    <t xml:space="preserve">     cv_©‡K¨          (7-4)</t>
  </si>
  <si>
    <t>RyjvB Ô13gv‡mi Av‡qi Dci RyjvB Ô14 gv‡mi Av‡qi  cÖe„w×</t>
  </si>
  <si>
    <t>RyjvB Ô13 ch©šZ</t>
  </si>
  <si>
    <t>RyjvB Ô14 ch©šZ</t>
  </si>
  <si>
    <t>RyjvBÕ14 gvm ch©šZ †diZ/cÖZ¨c©Y</t>
  </si>
  <si>
    <t>RyjvBÕ14 gvm ch©šZ bxU Av`vq</t>
  </si>
  <si>
    <t xml:space="preserve">  cv_©K¨     (13-10)</t>
  </si>
  <si>
    <t>RyjvB Ô12 ch©šZ Av‡qi   Dci RyjvB Ô13 ch©šZ Av‡qi  cÖe„w×</t>
  </si>
  <si>
    <t>(1)</t>
  </si>
  <si>
    <t>(2)</t>
  </si>
  <si>
    <t>(4)</t>
  </si>
  <si>
    <t>(3)</t>
  </si>
  <si>
    <t>(6)</t>
  </si>
  <si>
    <t>(5)</t>
  </si>
  <si>
    <t>1|</t>
  </si>
  <si>
    <t>Avg`vwb ïé</t>
  </si>
  <si>
    <t>2|</t>
  </si>
  <si>
    <t>g~j¨ ms‡hvRb Ki (Avg`vwb ch©v‡q)</t>
  </si>
  <si>
    <t>3|</t>
  </si>
  <si>
    <t>m¤ú~iK ïé (Avg`vwb ch©v‡q)</t>
  </si>
  <si>
    <t>4|</t>
  </si>
  <si>
    <t>ißvbx ïé</t>
  </si>
  <si>
    <t>Dc-†gvU t</t>
  </si>
  <si>
    <t>5|</t>
  </si>
  <si>
    <t>AveMvix ïé</t>
  </si>
  <si>
    <t>6|</t>
  </si>
  <si>
    <t>g~j¨ ms‡hvRb Ki  (¯’vbxq ch©v‡q)</t>
  </si>
  <si>
    <t>7|</t>
  </si>
  <si>
    <t>m¤ú~iK ïé (¯’vbxq ch©v‡q)</t>
  </si>
  <si>
    <t>8|</t>
  </si>
  <si>
    <t>UvY© Ifvi U¨v·</t>
  </si>
  <si>
    <t>9|</t>
  </si>
  <si>
    <t>AvqKi</t>
  </si>
  <si>
    <t>10|</t>
  </si>
  <si>
    <t>Ab¨vb¨ Ki I ïé</t>
  </si>
  <si>
    <t>K) ågb Ki</t>
  </si>
  <si>
    <t>L) Ab¨vb¨ Ki I ïé</t>
  </si>
  <si>
    <t>Dc-‡gvU t</t>
  </si>
  <si>
    <t>cÖZ¨¶ K‡ii †gvU t</t>
  </si>
  <si>
    <t>me©‡gvU t</t>
  </si>
  <si>
    <t>As on 29/09/2014</t>
  </si>
  <si>
    <t>MYcÖRvZš¿x evsjv‡`k miKvi</t>
  </si>
  <si>
    <t>RvZxq ivR¯^ †evW©</t>
  </si>
  <si>
    <t>M‡elYv I cwimsL¨vb AbywefvM</t>
  </si>
  <si>
    <t>‡m¸bevwMPv, XvKv|</t>
  </si>
  <si>
    <t xml:space="preserve">2014-15 A_©eQ‡ii AvM÷Õ14 gvm ch©šÍ ivR¯^ Av`v‡qi weeiYx (mvgwqK) </t>
  </si>
  <si>
    <t xml:space="preserve">2014-15 A_© eQ‡ii ivR¯^ j¶¨gvÎv </t>
  </si>
  <si>
    <t>AvM÷Õ13 gv‡mi Av`vq</t>
  </si>
  <si>
    <t>AvM÷Õ14 gv‡mi ivR¯^ Av`vq</t>
  </si>
  <si>
    <t xml:space="preserve"> cv_©‡K¨     (7-4)</t>
  </si>
  <si>
    <t>AvM÷ Ô13 gv‡mi Av`v‡qi Dci AvM÷ Ô14 gv‡mi Av`v‡qi cÖe„w×</t>
  </si>
  <si>
    <t>AvM÷ Õ13 gvm ch©šZ       Av`vq</t>
  </si>
  <si>
    <t>AvM÷Õ14 gvm ch©šZ ivR¯^ Avq</t>
  </si>
  <si>
    <t>AvM÷ Ô13 gvm ch©šZ Av`v‡qi Dci AvM÷ Ô14 gvm ch©šZ Av`v‡qi cÖe„w×</t>
  </si>
  <si>
    <t>AvM÷Õ14 gv‡mi Av`vq</t>
  </si>
  <si>
    <t>AvM÷Õ13 gv‡mi †diZ/cÖZ¨c©Y</t>
  </si>
  <si>
    <t xml:space="preserve"> AvM÷Õ14    gv‡mi bxU Av`vq</t>
  </si>
  <si>
    <t>AvM÷ Ô14 gvm ch©šZ Av`vq</t>
  </si>
  <si>
    <t>AvM÷Õ14 gvm ch©šZ †diZ/cÖZ¨c©Y</t>
  </si>
  <si>
    <t>AvM÷Õ14 gvm ch©šZ bxU Av`vq</t>
  </si>
  <si>
    <t>g~j¨ ms‡hvRb Ki (¯’vbxq ch©v‡q)</t>
  </si>
  <si>
    <t>Uvb©Ifvi U¨v·</t>
  </si>
  <si>
    <t>ågY Ki Ges Ab¨vb¨ Ki I ïé</t>
  </si>
  <si>
    <t>As on 13/10/2014</t>
  </si>
  <si>
    <t xml:space="preserve">2014-15 A_©eQ‡ii ‡m‡Þ¤^iÕ14 gvm ch©šÍ ivR¯^ Av`v‡qi weeiYx (mvgwqK) </t>
  </si>
  <si>
    <t>‡m‡Þ¤^iÕ13 gv‡mi bxU Av`vq</t>
  </si>
  <si>
    <t>‡m‡Þ¤^iÕ14</t>
  </si>
  <si>
    <t>‡m‡Þ¤^iÕ13 gv‡mi Av`v‡qi Dci ‡m‡Þ¤^iÕ14 gv‡mi Av`v‡qi cÖe„w×</t>
  </si>
  <si>
    <t>‡m‡Þ¤^iÕ13 gvm ch©šÍ      bxU Av`vq</t>
  </si>
  <si>
    <t xml:space="preserve">‡m‡Þ¤^iÕ14 gvm ch©šÍ </t>
  </si>
  <si>
    <t>‡m‡Þ¤^iÕ13 gvm ch©šÍ Av`v‡qi Dci ‡m‡Þ¤^iÕ14 gvm ch©šÍ Av`v‡qi cÖe„w×</t>
  </si>
  <si>
    <t>‡m‡Þ¤^iÕ14 gv‡mi Av`vq</t>
  </si>
  <si>
    <t>‡m‡Þ¤^iÕ14 gv‡mi †diZ/cÖZ¨c©Y</t>
  </si>
  <si>
    <t xml:space="preserve"> ‡m‡Þ¤^iÕ14    gv‡mi bxU Av`vq</t>
  </si>
  <si>
    <t>‡m‡Þ¤^iÕ14 gvm ch©šÍ Av`vq</t>
  </si>
  <si>
    <t>‡m‡Þ¤^iÕ14 gvm ch©šÍ †diZ/cÖZ¨c©Y</t>
  </si>
  <si>
    <t>‡m‡Þ¤^iÕ14 gvm ch©šÍ bxU Av`vq</t>
  </si>
  <si>
    <t xml:space="preserve">2014-15 A_©eQ‡ii A‡±veiÕ14 gvm ch©šÍ ivR¯^ Av`v‡qi weeiYx (mvgwqK) </t>
  </si>
  <si>
    <t>A‡±veiÕ13 gv‡mi bxU Av`vq</t>
  </si>
  <si>
    <t>A‡±vei14</t>
  </si>
  <si>
    <t>A‡±veiÕ13 gv‡mi Av`v‡qi Dci A‡±veiÕ14 gv‡mi Av`v‡qi cÖe„w×</t>
  </si>
  <si>
    <t>A‡±veiÕ13 gvm ch©šÍ      bxU Av`vq</t>
  </si>
  <si>
    <t xml:space="preserve">A‡±veiÕ14 gvm ch©šÍ </t>
  </si>
  <si>
    <t>A‡±veiÕ13 gvm ch©šÍ Av`v‡qi Dci A‡±veiÕ14 gvm ch©šÍ Av`v‡qi cÖe„w×</t>
  </si>
  <si>
    <t>A‡±veiÕ14 gv‡mi Av`vq</t>
  </si>
  <si>
    <t>A‡±veiÕ14 gv‡mi †diZ/cÖZ¨c©Y</t>
  </si>
  <si>
    <t xml:space="preserve"> A‡±veiÕ14    gv‡mi bxU Av`vq</t>
  </si>
  <si>
    <t>A‡±veiÕ14 gvm ch©šÍ Av`vq</t>
  </si>
  <si>
    <t>A‡±veiÕ14 gvm ch©šÍ †diZ/cÖZ¨c©Y</t>
  </si>
  <si>
    <t>A‡±veiÕ14 gvm ch©šÍ bxU Av`vq</t>
  </si>
  <si>
    <t>As on 29/12/2014</t>
  </si>
  <si>
    <t xml:space="preserve">2014-15 A_©eQ‡ii b‡f¤^iÕ14 gvm ch©šÍ ivR¯^ Av`v‡qi weeiYx (mvgwqK) </t>
  </si>
  <si>
    <t>b‡f¤^iÕ13 gv‡mi bxU ivR¯^ Av`vq</t>
  </si>
  <si>
    <t>b‡f¤^i14</t>
  </si>
  <si>
    <t>b‡f¤^iÕ13 gv‡mi Av`v‡qi Dci b‡f¤^iÕ14 gv‡mi Av`v‡qi cÖe„w×</t>
  </si>
  <si>
    <t>b‡f¤^iÕ13 gvm ch©šÍ  bxU ivR¯^ Av`vq</t>
  </si>
  <si>
    <t xml:space="preserve">b‡f¤^iÕ14gvm ch©šÍ </t>
  </si>
  <si>
    <t>b‡f¤^iÕ13 gvm ch©šÍ Av`v‡qi Dci b‡f¤^iÕ14 gvm ch©šÍ Av`v‡qi cÖe„w×</t>
  </si>
  <si>
    <t>b‡f¤^iÕ14 gv‡mi †MÖvm ivR¯^ Av`vq</t>
  </si>
  <si>
    <t>b‡f¤^iÕ14 gv‡mi †diZ/cÖZ¨c©Y</t>
  </si>
  <si>
    <t xml:space="preserve"> b‡f¤^iÕ14   gv‡mi bxU ivR¯^ Av`vq</t>
  </si>
  <si>
    <t xml:space="preserve">  cv_©‡K¨  (7-4)</t>
  </si>
  <si>
    <t>b‡f¤^iÕ14 gvm ch©šÍ †MÖvm ivR¯^ Av`vq</t>
  </si>
  <si>
    <t>b‡f¤^iÕ14 gvm ch©šÍ †diZ/cÖZ¨c©Y</t>
  </si>
  <si>
    <t>b‡f¤^iÕ14 gvm ch©šÍ bxU Av`vq</t>
  </si>
  <si>
    <t xml:space="preserve">2014-15 A_©eQ‡ii wW‡m¤^iÕ14 gvm ch©šÍ ivR¯^ Av`v‡qi weeiYx (mvgwqK) </t>
  </si>
  <si>
    <t>wW‡m¤^iÕ13 gv‡mi bxU ivR¯^ Av`vq</t>
  </si>
  <si>
    <t>wW‡m¤^iÕ14</t>
  </si>
  <si>
    <t>wW‡m¤^iÕ13 gv‡mi Av`v‡qi Dci wW‡m¤^iÕ14 gv‡mi Av`v‡qi cÖe„w×</t>
  </si>
  <si>
    <t>wW‡m¤^iÕ13 gvm ch©šÍ  bxU ivR¯^ Av`vq</t>
  </si>
  <si>
    <t xml:space="preserve">wW‡m¤^iÕ14 gvm ch©šÍ </t>
  </si>
  <si>
    <t>wW‡m¤^iÕ13 gvm ch©šÍ Av`v‡qi Dci wW‡m¤^iÕ14 gvm ch©šÍ Av`v‡qi cÖe„w×</t>
  </si>
  <si>
    <t>wW‡m¤^iÕ14 gv‡mi †MÖvm ivR¯^ Av`vq</t>
  </si>
  <si>
    <t>wW‡m¤^iÕ14 gv‡mi †diZ/cÖZ¨c©Y</t>
  </si>
  <si>
    <t xml:space="preserve"> wW‡m¤^iÕ14   gv‡mi bxU ivR¯^ Av`vq</t>
  </si>
  <si>
    <t>wW‡m¤^iÕ14 gvm ch©šÍ †MÖvm ivR¯^ Av`vq</t>
  </si>
  <si>
    <t>wW‡m¤^iÕ14 gvm ch©šÍ †diZ/cÖZ¨c©Y</t>
  </si>
  <si>
    <t>wW‡m¤^iÕ14 gvm ch©šÍ bxU Av`vq</t>
  </si>
  <si>
    <t>g~j¨ ms‡hvRb Ki        (Avg`vwb ch©v‡q)</t>
  </si>
  <si>
    <t>m¤ú~iK ïé              (Avg`vwb ch©v‡q)</t>
  </si>
  <si>
    <t>g~j¨ ms‡hvRb Ki        (¯’vbxq ch©v‡q)</t>
  </si>
  <si>
    <t>m¤ú~iK ïé              (¯’vbxq ch©v‡q)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</si>
</sst>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(0\)"/>
    <numFmt numFmtId="169" formatCode="0.00;[Red]0.00"/>
  </numFmts>
  <fonts count="63">
    <font>
      <sz val="10"/>
      <name val="Arial"/>
      <family val="0"/>
    </font>
    <font>
      <b/>
      <u val="single"/>
      <sz val="28"/>
      <name val="SutonnyMJ"/>
      <family val="0"/>
    </font>
    <font>
      <sz val="16"/>
      <name val="SutonnyMJ"/>
      <family val="0"/>
    </font>
    <font>
      <b/>
      <sz val="16"/>
      <name val="SutonnyMJ"/>
      <family val="0"/>
    </font>
    <font>
      <b/>
      <sz val="20"/>
      <name val="SutonnyMJ"/>
      <family val="0"/>
    </font>
    <font>
      <sz val="22"/>
      <name val="SutonnyMJ"/>
      <family val="0"/>
    </font>
    <font>
      <sz val="24"/>
      <name val="SutonnyMJ"/>
      <family val="0"/>
    </font>
    <font>
      <sz val="20"/>
      <name val="SutonnyMJ"/>
      <family val="0"/>
    </font>
    <font>
      <b/>
      <i/>
      <sz val="22"/>
      <name val="SutonnyMJ"/>
      <family val="0"/>
    </font>
    <font>
      <b/>
      <i/>
      <sz val="24"/>
      <name val="SutonnyMJ"/>
      <family val="0"/>
    </font>
    <font>
      <b/>
      <i/>
      <sz val="20"/>
      <name val="SutonnyMJ"/>
      <family val="0"/>
    </font>
    <font>
      <b/>
      <sz val="22"/>
      <name val="SutonnyMJ"/>
      <family val="0"/>
    </font>
    <font>
      <b/>
      <sz val="24"/>
      <name val="SutonnyMJ"/>
      <family val="0"/>
    </font>
    <font>
      <b/>
      <i/>
      <sz val="14"/>
      <name val="SutonnyMJ"/>
      <family val="0"/>
    </font>
    <font>
      <b/>
      <i/>
      <sz val="16"/>
      <name val="Times New Roman"/>
      <family val="1"/>
    </font>
    <font>
      <b/>
      <sz val="14"/>
      <name val="SutonnyMJ"/>
      <family val="0"/>
    </font>
    <font>
      <b/>
      <i/>
      <sz val="30"/>
      <name val="SutonnyMJ"/>
      <family val="0"/>
    </font>
    <font>
      <b/>
      <sz val="30"/>
      <name val="SutonnyMJ"/>
      <family val="0"/>
    </font>
    <font>
      <i/>
      <sz val="22"/>
      <name val="SutonnyMJ"/>
      <family val="0"/>
    </font>
    <font>
      <b/>
      <i/>
      <u val="single"/>
      <sz val="28"/>
      <name val="SutonnyMJ"/>
      <family val="0"/>
    </font>
    <font>
      <i/>
      <sz val="16"/>
      <name val="SutonnyMJ"/>
      <family val="0"/>
    </font>
    <font>
      <i/>
      <sz val="14"/>
      <name val="SutonnyMJ"/>
      <family val="0"/>
    </font>
    <font>
      <sz val="18"/>
      <name val="SutonnyMJ"/>
      <family val="0"/>
    </font>
    <font>
      <i/>
      <sz val="20"/>
      <name val="SutonnyMJ"/>
      <family val="0"/>
    </font>
    <font>
      <sz val="14"/>
      <name val="SutonnyMJ"/>
      <family val="0"/>
    </font>
    <font>
      <i/>
      <sz val="24"/>
      <name val="SutonnyMJ"/>
      <family val="0"/>
    </font>
    <font>
      <b/>
      <i/>
      <sz val="16"/>
      <name val="SutonnyMJ"/>
      <family val="0"/>
    </font>
    <font>
      <sz val="8"/>
      <name val="Arial"/>
      <family val="0"/>
    </font>
    <font>
      <b/>
      <i/>
      <u val="single"/>
      <sz val="26"/>
      <name val="SutonnyMJ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vertical="center" wrapText="1"/>
    </xf>
    <xf numFmtId="168" fontId="10" fillId="0" borderId="10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169" fontId="23" fillId="0" borderId="10" xfId="0" applyNumberFormat="1" applyFont="1" applyBorder="1" applyAlignment="1">
      <alignment horizontal="center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9" fontId="2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18" fillId="0" borderId="10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168" fontId="10" fillId="0" borderId="12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right" wrapText="1"/>
    </xf>
    <xf numFmtId="168" fontId="10" fillId="0" borderId="13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168" fontId="10" fillId="0" borderId="15" xfId="0" applyNumberFormat="1" applyFont="1" applyFill="1" applyBorder="1" applyAlignment="1">
      <alignment horizontal="center" vertical="center"/>
    </xf>
    <xf numFmtId="168" fontId="26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3" fontId="10" fillId="0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_R_T_&amp;_C%202014-15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2007-2008"/>
      <sheetName val="2008-09"/>
      <sheetName val="2009-10(Budget)"/>
      <sheetName val="2010-11(Budget)"/>
      <sheetName val="2009-10 (Target_ Eng)"/>
      <sheetName val="2009-10 (Target_ Bangla) "/>
      <sheetName val="2009-10(collectio_ Bangla)"/>
      <sheetName val="2010-11_DataEntrySheet "/>
      <sheetName val="Eng-target-2010-11"/>
      <sheetName val="2009-10(Collection)"/>
      <sheetName val="Sheet46"/>
      <sheetName val="Bangla-target-2010-11"/>
      <sheetName val="2011-12(collection sheet)"/>
      <sheetName val="2010-11(collection sheet) "/>
      <sheetName val="2011-12_Target"/>
      <sheetName val="2012-13_Target "/>
      <sheetName val="2012-13_Target  eng"/>
      <sheetName val="2012-13(DataEntrySheet) "/>
      <sheetName val="2013-14_Target(136090.00) "/>
      <sheetName val="Sheet42"/>
      <sheetName val="2013-14_Target(125000.00)"/>
      <sheetName val="2013-14_(data entry)"/>
      <sheetName val="2013-14_(data entry)F"/>
      <sheetName val=" Target'14-15"/>
      <sheetName val="Target'14-15 english"/>
      <sheetName val="2014-15(DataEntrySheet) "/>
      <sheetName val="02.07.12"/>
      <sheetName val="Target 2012-13"/>
      <sheetName val="July'14 -3"/>
      <sheetName val="August-3"/>
      <sheetName val="September-3"/>
      <sheetName val="October-3"/>
      <sheetName val="November-3"/>
      <sheetName val="December-3"/>
    </sheetNames>
    <sheetDataSet>
      <sheetData sheetId="14">
        <row r="21">
          <cell r="B21">
            <v>9267.05</v>
          </cell>
          <cell r="C21">
            <v>9631.97</v>
          </cell>
          <cell r="D21">
            <v>3255</v>
          </cell>
          <cell r="E21">
            <v>37.29</v>
          </cell>
          <cell r="G21">
            <v>597.36</v>
          </cell>
          <cell r="H21">
            <v>14729.810000000001</v>
          </cell>
          <cell r="I21">
            <v>8264.7</v>
          </cell>
          <cell r="J21">
            <v>2.27</v>
          </cell>
          <cell r="L21">
            <v>17021.23</v>
          </cell>
          <cell r="M21">
            <v>344.95000000000005</v>
          </cell>
          <cell r="N21">
            <v>0.06999999999999999</v>
          </cell>
        </row>
        <row r="27">
          <cell r="B27">
            <v>13153.5</v>
          </cell>
          <cell r="C27">
            <v>13792.619999999999</v>
          </cell>
          <cell r="D27">
            <v>4367.71</v>
          </cell>
          <cell r="E27">
            <v>38.95</v>
          </cell>
          <cell r="G27">
            <v>660.36</v>
          </cell>
          <cell r="H27">
            <v>21984.81</v>
          </cell>
          <cell r="I27">
            <v>11923.970000000001</v>
          </cell>
          <cell r="J27">
            <v>3.4899999999999998</v>
          </cell>
          <cell r="L27">
            <v>28652.43</v>
          </cell>
          <cell r="M27">
            <v>481.0400000000001</v>
          </cell>
          <cell r="N27">
            <v>0.10999999999999999</v>
          </cell>
        </row>
      </sheetData>
      <sheetData sheetId="23">
        <row r="6">
          <cell r="B6" t="str">
            <v>(2)</v>
          </cell>
          <cell r="C6" t="str">
            <v>(3)</v>
          </cell>
          <cell r="D6" t="str">
            <v>(4)</v>
          </cell>
          <cell r="E6" t="str">
            <v>(5)</v>
          </cell>
          <cell r="F6" t="str">
            <v>(6)</v>
          </cell>
          <cell r="H6" t="str">
            <v>(8)</v>
          </cell>
          <cell r="I6" t="str">
            <v>(9)</v>
          </cell>
          <cell r="J6" t="str">
            <v>(10)</v>
          </cell>
          <cell r="K6" t="str">
            <v>(11)</v>
          </cell>
          <cell r="M6" t="str">
            <v>(13)</v>
          </cell>
          <cell r="N6" t="str">
            <v>(14)</v>
          </cell>
          <cell r="O6" t="str">
            <v>(15)</v>
          </cell>
        </row>
        <row r="7">
          <cell r="B7">
            <v>1042.14</v>
          </cell>
          <cell r="C7">
            <v>1163.32</v>
          </cell>
          <cell r="D7">
            <v>375.21</v>
          </cell>
          <cell r="E7">
            <v>3.33</v>
          </cell>
          <cell r="F7">
            <v>9.55</v>
          </cell>
          <cell r="H7">
            <v>12.090000000000002</v>
          </cell>
          <cell r="I7">
            <v>2048.82</v>
          </cell>
          <cell r="J7">
            <v>837.6199999999998</v>
          </cell>
          <cell r="K7">
            <v>0.32000000000000006</v>
          </cell>
          <cell r="M7">
            <v>1864.65</v>
          </cell>
          <cell r="N7">
            <v>48.76</v>
          </cell>
          <cell r="O7">
            <v>0.07</v>
          </cell>
        </row>
        <row r="8">
          <cell r="B8">
            <v>952.37</v>
          </cell>
          <cell r="C8">
            <v>1182.11</v>
          </cell>
          <cell r="D8">
            <v>294.21</v>
          </cell>
          <cell r="E8">
            <v>4.58</v>
          </cell>
          <cell r="H8">
            <v>16.490000000000002</v>
          </cell>
          <cell r="I8">
            <v>1897.02</v>
          </cell>
          <cell r="J8">
            <v>937.3800000000001</v>
          </cell>
          <cell r="K8">
            <v>0.21000000000000002</v>
          </cell>
          <cell r="M8">
            <v>1986.81</v>
          </cell>
          <cell r="N8">
            <v>47.93</v>
          </cell>
          <cell r="O8">
            <v>0.05</v>
          </cell>
        </row>
        <row r="9">
          <cell r="B9">
            <v>1994.5100000000002</v>
          </cell>
          <cell r="C9">
            <v>2345.43</v>
          </cell>
          <cell r="D9">
            <v>669.42</v>
          </cell>
          <cell r="E9">
            <v>7.91</v>
          </cell>
          <cell r="H9">
            <v>28.580000000000005</v>
          </cell>
          <cell r="I9">
            <v>3945.84</v>
          </cell>
          <cell r="J9">
            <v>1775</v>
          </cell>
          <cell r="K9">
            <v>0.53</v>
          </cell>
          <cell r="M9">
            <v>3851.46</v>
          </cell>
          <cell r="N9">
            <v>96.69</v>
          </cell>
          <cell r="O9">
            <v>0.12000000000000001</v>
          </cell>
        </row>
        <row r="10">
          <cell r="B10">
            <v>1163.01</v>
          </cell>
          <cell r="C10">
            <v>1268.39</v>
          </cell>
          <cell r="D10">
            <v>388.03</v>
          </cell>
          <cell r="E10">
            <v>1.84</v>
          </cell>
          <cell r="F10">
            <v>1.67</v>
          </cell>
          <cell r="H10">
            <v>15.68</v>
          </cell>
          <cell r="I10">
            <v>2173.23</v>
          </cell>
          <cell r="J10">
            <v>1137.2200000000003</v>
          </cell>
          <cell r="K10">
            <v>0.35</v>
          </cell>
          <cell r="M10">
            <v>3460.6</v>
          </cell>
          <cell r="N10">
            <v>50.25</v>
          </cell>
          <cell r="O10">
            <v>0.06</v>
          </cell>
        </row>
        <row r="11">
          <cell r="B11">
            <v>3157.5200000000004</v>
          </cell>
          <cell r="C11">
            <v>3613.8199999999997</v>
          </cell>
          <cell r="D11">
            <v>1057.4499999999998</v>
          </cell>
          <cell r="E11">
            <v>9.75</v>
          </cell>
          <cell r="F11">
            <v>20.14</v>
          </cell>
          <cell r="H11">
            <v>44.260000000000005</v>
          </cell>
          <cell r="I11">
            <v>6119.07</v>
          </cell>
          <cell r="J11">
            <v>2912.2200000000003</v>
          </cell>
          <cell r="K11">
            <v>0.88</v>
          </cell>
          <cell r="M11">
            <v>7312.0599999999995</v>
          </cell>
          <cell r="N11">
            <v>146.94</v>
          </cell>
          <cell r="O11">
            <v>0.18</v>
          </cell>
        </row>
      </sheetData>
      <sheetData sheetId="24">
        <row r="10">
          <cell r="B10">
            <v>1165.239</v>
          </cell>
          <cell r="C10">
            <v>1267.44083</v>
          </cell>
          <cell r="D10">
            <v>388.41</v>
          </cell>
          <cell r="E10">
            <v>3.17</v>
          </cell>
          <cell r="F10">
            <v>1.67</v>
          </cell>
          <cell r="H10">
            <v>15.68</v>
          </cell>
          <cell r="I10">
            <v>2173.23</v>
          </cell>
          <cell r="J10">
            <v>1137.2200000000003</v>
          </cell>
          <cell r="K10">
            <v>0.35</v>
          </cell>
          <cell r="M10">
            <v>3460.6</v>
          </cell>
          <cell r="N10">
            <v>50.25</v>
          </cell>
          <cell r="O10">
            <v>0.06</v>
          </cell>
        </row>
        <row r="11">
          <cell r="B11">
            <v>3313.2145</v>
          </cell>
          <cell r="C11">
            <v>3714.98249</v>
          </cell>
          <cell r="D11">
            <v>1098.0375000000001</v>
          </cell>
          <cell r="E11">
            <v>12.2675</v>
          </cell>
          <cell r="F11">
            <v>20.130000000000003</v>
          </cell>
          <cell r="H11">
            <v>44.260000000000005</v>
          </cell>
          <cell r="I11">
            <v>6119.07</v>
          </cell>
          <cell r="J11">
            <v>2912.2200000000003</v>
          </cell>
          <cell r="K11">
            <v>0.88</v>
          </cell>
          <cell r="M11">
            <v>7312.0599999999995</v>
          </cell>
          <cell r="N11">
            <v>146.94</v>
          </cell>
          <cell r="O11">
            <v>0.18</v>
          </cell>
        </row>
        <row r="14">
          <cell r="B14">
            <v>983.14999</v>
          </cell>
          <cell r="C14">
            <v>1176.3308299999999</v>
          </cell>
          <cell r="D14">
            <v>344.03</v>
          </cell>
          <cell r="E14">
            <v>2.32</v>
          </cell>
          <cell r="H14">
            <v>16</v>
          </cell>
          <cell r="I14">
            <v>2111.03</v>
          </cell>
          <cell r="J14">
            <v>1067.4700000000003</v>
          </cell>
          <cell r="K14">
            <v>0.25</v>
          </cell>
          <cell r="M14">
            <v>2600.62</v>
          </cell>
          <cell r="N14">
            <v>53.91</v>
          </cell>
          <cell r="O14">
            <v>0.08</v>
          </cell>
        </row>
        <row r="15">
          <cell r="B15">
            <v>5321.07349</v>
          </cell>
          <cell r="C15">
            <v>6049.80415</v>
          </cell>
          <cell r="D15">
            <v>1799.2075000000002</v>
          </cell>
          <cell r="E15">
            <v>18.6075</v>
          </cell>
          <cell r="F15">
            <v>43.71</v>
          </cell>
          <cell r="H15">
            <v>74.87</v>
          </cell>
          <cell r="I15">
            <v>10329.09</v>
          </cell>
          <cell r="J15">
            <v>5206.400000000001</v>
          </cell>
          <cell r="K15">
            <v>1.42</v>
          </cell>
          <cell r="M15">
            <v>12871.239999999998</v>
          </cell>
          <cell r="N15">
            <v>262.52</v>
          </cell>
          <cell r="O15">
            <v>0.26</v>
          </cell>
        </row>
      </sheetData>
      <sheetData sheetId="25">
        <row r="22">
          <cell r="B22">
            <v>10251.55</v>
          </cell>
          <cell r="C22">
            <v>12078.189999999999</v>
          </cell>
          <cell r="D22">
            <v>3189.42</v>
          </cell>
          <cell r="E22">
            <v>22.24</v>
          </cell>
          <cell r="G22">
            <v>994.0681279676604</v>
          </cell>
          <cell r="H22">
            <v>25780.28369516191</v>
          </cell>
          <cell r="I22">
            <v>11926.251817140517</v>
          </cell>
          <cell r="J22">
            <v>4.442291098823079</v>
          </cell>
          <cell r="L22">
            <v>32339</v>
          </cell>
          <cell r="M22">
            <v>689.8499999999999</v>
          </cell>
          <cell r="N22">
            <v>0.15</v>
          </cell>
        </row>
        <row r="28">
          <cell r="B28">
            <v>14376.9</v>
          </cell>
          <cell r="C28">
            <v>16897.85</v>
          </cell>
          <cell r="D28">
            <v>4415.25</v>
          </cell>
          <cell r="E28">
            <v>30</v>
          </cell>
          <cell r="G28">
            <v>1063.7037501493369</v>
          </cell>
          <cell r="H28">
            <v>38780.420103364806</v>
          </cell>
          <cell r="I28">
            <v>16649.26455296042</v>
          </cell>
          <cell r="J28">
            <v>6.614457472898201</v>
          </cell>
          <cell r="L28">
            <v>56580</v>
          </cell>
          <cell r="M28">
            <v>919.7999999999998</v>
          </cell>
          <cell r="N28">
            <v>0.19999999999999998</v>
          </cell>
        </row>
      </sheetData>
      <sheetData sheetId="27">
        <row r="7">
          <cell r="B7" t="str">
            <v>(2)</v>
          </cell>
          <cell r="C7" t="str">
            <v>(3)</v>
          </cell>
          <cell r="D7" t="str">
            <v>(4)</v>
          </cell>
          <cell r="E7" t="str">
            <v>(5)</v>
          </cell>
          <cell r="F7" t="str">
            <v>(6)</v>
          </cell>
          <cell r="H7" t="str">
            <v>(8)</v>
          </cell>
          <cell r="I7" t="str">
            <v>(9)</v>
          </cell>
          <cell r="J7" t="str">
            <v>(10)</v>
          </cell>
          <cell r="K7" t="str">
            <v>(11)</v>
          </cell>
          <cell r="M7" t="str">
            <v>(13)</v>
          </cell>
          <cell r="N7" t="str">
            <v>(14)</v>
          </cell>
          <cell r="O7" t="str">
            <v>(15)</v>
          </cell>
        </row>
        <row r="8">
          <cell r="B8">
            <v>1035.86</v>
          </cell>
          <cell r="C8">
            <v>1306.59</v>
          </cell>
          <cell r="D8">
            <v>427.56</v>
          </cell>
          <cell r="E8">
            <v>4.17</v>
          </cell>
          <cell r="F8">
            <v>0</v>
          </cell>
          <cell r="H8">
            <v>12.7</v>
          </cell>
          <cell r="I8">
            <v>2308.45</v>
          </cell>
          <cell r="J8">
            <v>809.8</v>
          </cell>
          <cell r="K8">
            <v>0.44</v>
          </cell>
          <cell r="M8">
            <v>2023.65</v>
          </cell>
          <cell r="N8">
            <v>58.39</v>
          </cell>
          <cell r="O8">
            <v>0.01</v>
          </cell>
        </row>
        <row r="9">
          <cell r="B9">
            <v>1261</v>
          </cell>
          <cell r="C9">
            <v>1370.29</v>
          </cell>
          <cell r="D9">
            <v>451.18</v>
          </cell>
          <cell r="E9">
            <v>3.39</v>
          </cell>
          <cell r="H9">
            <v>12.16</v>
          </cell>
          <cell r="I9">
            <v>2206.01</v>
          </cell>
          <cell r="J9">
            <v>1221.09</v>
          </cell>
          <cell r="K9">
            <v>0.25</v>
          </cell>
          <cell r="M9">
            <v>2301.28</v>
          </cell>
          <cell r="N9">
            <v>58.33</v>
          </cell>
          <cell r="O9">
            <v>0</v>
          </cell>
        </row>
        <row r="10">
          <cell r="B10">
            <v>2296.8599999999997</v>
          </cell>
          <cell r="C10">
            <v>2676.88</v>
          </cell>
          <cell r="D10">
            <v>878.74</v>
          </cell>
          <cell r="E10">
            <v>7.5600000000000005</v>
          </cell>
          <cell r="F10">
            <v>7.29</v>
          </cell>
          <cell r="H10">
            <v>24.86</v>
          </cell>
          <cell r="I10">
            <v>4514.46</v>
          </cell>
          <cell r="J10">
            <v>2030.8899999999999</v>
          </cell>
          <cell r="K10">
            <v>0.69</v>
          </cell>
          <cell r="M10">
            <v>4324.93</v>
          </cell>
          <cell r="N10">
            <v>116.72</v>
          </cell>
          <cell r="O10">
            <v>0.01</v>
          </cell>
        </row>
        <row r="11">
          <cell r="B11">
            <v>1310.39</v>
          </cell>
          <cell r="C11">
            <v>1474.76</v>
          </cell>
          <cell r="D11">
            <v>449.43</v>
          </cell>
          <cell r="E11">
            <v>5.27</v>
          </cell>
          <cell r="F11">
            <v>14.44</v>
          </cell>
          <cell r="H11">
            <v>16.73</v>
          </cell>
          <cell r="I11">
            <v>2449.01</v>
          </cell>
          <cell r="J11">
            <v>1463.96</v>
          </cell>
          <cell r="K11">
            <v>0.37</v>
          </cell>
          <cell r="M11">
            <v>4111.09</v>
          </cell>
          <cell r="N11">
            <v>88.75</v>
          </cell>
          <cell r="O11">
            <v>0.01</v>
          </cell>
        </row>
        <row r="12">
          <cell r="B12">
            <v>3607.25</v>
          </cell>
          <cell r="C12">
            <v>4151.64</v>
          </cell>
          <cell r="D12">
            <v>1328.17</v>
          </cell>
          <cell r="E12">
            <v>12.83</v>
          </cell>
          <cell r="F12">
            <v>21.73</v>
          </cell>
          <cell r="H12">
            <v>41.59</v>
          </cell>
          <cell r="I12">
            <v>6963.47</v>
          </cell>
          <cell r="J12">
            <v>3494.85</v>
          </cell>
          <cell r="K12">
            <v>1.06</v>
          </cell>
          <cell r="M12">
            <v>8436.02</v>
          </cell>
          <cell r="N12">
            <v>205.47</v>
          </cell>
          <cell r="O12">
            <v>0.02</v>
          </cell>
        </row>
        <row r="15">
          <cell r="B15">
            <v>1159.77</v>
          </cell>
          <cell r="C15">
            <v>1337.26</v>
          </cell>
          <cell r="D15">
            <v>406.16</v>
          </cell>
          <cell r="E15">
            <v>3.77</v>
          </cell>
          <cell r="F15">
            <v>11.41</v>
          </cell>
          <cell r="H15">
            <v>15.33</v>
          </cell>
          <cell r="I15">
            <v>2534</v>
          </cell>
          <cell r="J15">
            <v>1250.52</v>
          </cell>
          <cell r="K15">
            <v>0.31</v>
          </cell>
          <cell r="M15">
            <v>2948.39</v>
          </cell>
          <cell r="N15">
            <v>75.78</v>
          </cell>
          <cell r="O15">
            <v>0.01</v>
          </cell>
        </row>
        <row r="16">
          <cell r="B16">
            <v>5802.379999999999</v>
          </cell>
          <cell r="C16">
            <v>6777.4400000000005</v>
          </cell>
          <cell r="D16">
            <v>2080.38</v>
          </cell>
          <cell r="F16">
            <v>45.59</v>
          </cell>
          <cell r="H16">
            <v>74.72</v>
          </cell>
          <cell r="I16">
            <v>12032.64</v>
          </cell>
          <cell r="J16">
            <v>5996.209999999999</v>
          </cell>
          <cell r="K16">
            <v>1.73</v>
          </cell>
          <cell r="M16">
            <v>14626.9</v>
          </cell>
          <cell r="N16">
            <v>358.47</v>
          </cell>
          <cell r="O16">
            <v>0.04</v>
          </cell>
        </row>
        <row r="18">
          <cell r="E18">
            <v>24.53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" sqref="A1:S21"/>
    </sheetView>
  </sheetViews>
  <sheetFormatPr defaultColWidth="9.140625" defaultRowHeight="12.75"/>
  <sheetData>
    <row r="1" spans="1:19" ht="37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7" t="s">
        <v>1</v>
      </c>
      <c r="Q2" s="67"/>
      <c r="R2" s="67"/>
      <c r="S2" s="67"/>
    </row>
    <row r="3" spans="1:19" ht="83.25">
      <c r="A3" s="68" t="s">
        <v>2</v>
      </c>
      <c r="B3" s="69" t="s">
        <v>3</v>
      </c>
      <c r="C3" s="69"/>
      <c r="D3" s="2" t="s">
        <v>4</v>
      </c>
      <c r="E3" s="69" t="s">
        <v>5</v>
      </c>
      <c r="F3" s="69"/>
      <c r="G3" s="70" t="s">
        <v>6</v>
      </c>
      <c r="H3" s="70"/>
      <c r="I3" s="70"/>
      <c r="J3" s="70"/>
      <c r="K3" s="70"/>
      <c r="L3" s="71"/>
      <c r="M3" s="69" t="s">
        <v>7</v>
      </c>
      <c r="N3" s="70" t="s">
        <v>8</v>
      </c>
      <c r="O3" s="70"/>
      <c r="P3" s="70"/>
      <c r="Q3" s="70"/>
      <c r="R3" s="70"/>
      <c r="S3" s="71"/>
    </row>
    <row r="4" spans="1:19" ht="333">
      <c r="A4" s="68"/>
      <c r="B4" s="69"/>
      <c r="C4" s="69"/>
      <c r="D4" s="2" t="s">
        <v>9</v>
      </c>
      <c r="E4" s="68"/>
      <c r="F4" s="68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69"/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</row>
    <row r="5" spans="1:19" ht="27.75">
      <c r="A5" s="3" t="s">
        <v>22</v>
      </c>
      <c r="B5" s="72" t="s">
        <v>23</v>
      </c>
      <c r="C5" s="72"/>
      <c r="D5" s="3" t="s">
        <v>24</v>
      </c>
      <c r="E5" s="3" t="s">
        <v>25</v>
      </c>
      <c r="F5" s="3" t="s">
        <v>26</v>
      </c>
      <c r="G5" s="3" t="s">
        <v>24</v>
      </c>
      <c r="H5" s="3" t="s">
        <v>27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</row>
    <row r="6" spans="1:19" ht="32.25">
      <c r="A6" s="4" t="s">
        <v>28</v>
      </c>
      <c r="B6" s="73" t="s">
        <v>29</v>
      </c>
      <c r="C6" s="73"/>
      <c r="D6" s="5">
        <v>4253.84</v>
      </c>
      <c r="E6" s="6">
        <f>'[1] Target''14-15'!B22</f>
        <v>10251.55</v>
      </c>
      <c r="F6" s="7"/>
      <c r="G6" s="8">
        <f>'[1]2013-14_(data entry)'!B1-'[1]2013-14_(data entry)'!F1</f>
        <v>0</v>
      </c>
      <c r="H6" s="9">
        <f>'[1]2014-15(DataEntrySheet) '!B2</f>
        <v>0</v>
      </c>
      <c r="I6" s="8">
        <f>'[1]2014-15(DataEntrySheet) '!F2</f>
        <v>0</v>
      </c>
      <c r="J6" s="8">
        <f>H6-I6</f>
        <v>0</v>
      </c>
      <c r="K6" s="8">
        <f>J6-G6</f>
        <v>0</v>
      </c>
      <c r="L6" s="7" t="e">
        <f>K6/G6</f>
        <v>#DIV/0!</v>
      </c>
      <c r="M6" s="6">
        <f>'[1]2011-12(collection sheet)'!B21</f>
        <v>9267.05</v>
      </c>
      <c r="N6" s="8">
        <f>'[1]2013-14_(data entry)'!B1-9.55</f>
        <v>-9.55</v>
      </c>
      <c r="O6" s="9">
        <f>'[1]2014-15(DataEntrySheet) '!B2</f>
        <v>0</v>
      </c>
      <c r="P6" s="8">
        <f>'[1]2014-15(DataEntrySheet) '!F2</f>
        <v>0</v>
      </c>
      <c r="Q6" s="8">
        <f>O6-P6</f>
        <v>0</v>
      </c>
      <c r="R6" s="8">
        <f>Q6-N6</f>
        <v>9.55</v>
      </c>
      <c r="S6" s="7">
        <f>R6/N6</f>
        <v>-1</v>
      </c>
    </row>
    <row r="7" spans="1:19" ht="32.25">
      <c r="A7" s="4" t="s">
        <v>30</v>
      </c>
      <c r="B7" s="73" t="s">
        <v>31</v>
      </c>
      <c r="C7" s="73"/>
      <c r="D7" s="5">
        <v>3064.28</v>
      </c>
      <c r="E7" s="6">
        <f>'[1] Target''14-15'!C22</f>
        <v>12078.189999999999</v>
      </c>
      <c r="F7" s="7"/>
      <c r="G7" s="8">
        <f>'[1]2013-14_(data entry)'!C1</f>
        <v>0</v>
      </c>
      <c r="H7" s="9">
        <f>'[1]2014-15(DataEntrySheet) '!C2</f>
        <v>0</v>
      </c>
      <c r="I7" s="8">
        <v>0</v>
      </c>
      <c r="J7" s="8">
        <f aca="true" t="shared" si="0" ref="J7:J21">H7-I7</f>
        <v>0</v>
      </c>
      <c r="K7" s="8">
        <f>J7-G7</f>
        <v>0</v>
      </c>
      <c r="L7" s="7" t="e">
        <f>K7/G7</f>
        <v>#DIV/0!</v>
      </c>
      <c r="M7" s="6">
        <f>'[1]2011-12(collection sheet)'!C21</f>
        <v>9631.97</v>
      </c>
      <c r="N7" s="8">
        <f>'[1]2013-14_(data entry)'!C1</f>
        <v>0</v>
      </c>
      <c r="O7" s="9">
        <f>'[1]2014-15(DataEntrySheet) '!C2</f>
        <v>0</v>
      </c>
      <c r="P7" s="8">
        <v>0</v>
      </c>
      <c r="Q7" s="8">
        <f aca="true" t="shared" si="1" ref="Q7:Q20">O7-P7</f>
        <v>0</v>
      </c>
      <c r="R7" s="8">
        <f aca="true" t="shared" si="2" ref="R7:R21">Q7-N7</f>
        <v>0</v>
      </c>
      <c r="S7" s="7" t="e">
        <f aca="true" t="shared" si="3" ref="S7:S21">R7/N7</f>
        <v>#DIV/0!</v>
      </c>
    </row>
    <row r="8" spans="1:19" ht="32.25">
      <c r="A8" s="4" t="s">
        <v>32</v>
      </c>
      <c r="B8" s="73" t="s">
        <v>33</v>
      </c>
      <c r="C8" s="73"/>
      <c r="D8" s="5">
        <v>947.33</v>
      </c>
      <c r="E8" s="6">
        <f>'[1] Target''14-15'!D22</f>
        <v>3189.42</v>
      </c>
      <c r="F8" s="7"/>
      <c r="G8" s="8">
        <f>'[1]2013-14_(data entry)'!D1</f>
        <v>0</v>
      </c>
      <c r="H8" s="9">
        <f>'[1]2014-15(DataEntrySheet) '!D2</f>
        <v>0</v>
      </c>
      <c r="I8" s="8">
        <v>0</v>
      </c>
      <c r="J8" s="8">
        <f t="shared" si="0"/>
        <v>0</v>
      </c>
      <c r="K8" s="8">
        <f>J8-G8</f>
        <v>0</v>
      </c>
      <c r="L8" s="7" t="e">
        <f>K8/G8</f>
        <v>#DIV/0!</v>
      </c>
      <c r="M8" s="6">
        <f>'[1]2011-12(collection sheet)'!D21</f>
        <v>3255</v>
      </c>
      <c r="N8" s="8">
        <f>'[1]2013-14_(data entry)'!D1</f>
        <v>0</v>
      </c>
      <c r="O8" s="9">
        <f>'[1]2014-15(DataEntrySheet) '!D2</f>
        <v>0</v>
      </c>
      <c r="P8" s="8">
        <v>0</v>
      </c>
      <c r="Q8" s="8">
        <f t="shared" si="1"/>
        <v>0</v>
      </c>
      <c r="R8" s="8">
        <f t="shared" si="2"/>
        <v>0</v>
      </c>
      <c r="S8" s="7" t="e">
        <f t="shared" si="3"/>
        <v>#DIV/0!</v>
      </c>
    </row>
    <row r="9" spans="1:19" ht="32.25">
      <c r="A9" s="4" t="s">
        <v>34</v>
      </c>
      <c r="B9" s="73" t="s">
        <v>35</v>
      </c>
      <c r="C9" s="73"/>
      <c r="D9" s="5"/>
      <c r="E9" s="6">
        <f>'[1] Target''14-15'!E22</f>
        <v>22.24</v>
      </c>
      <c r="F9" s="7"/>
      <c r="G9" s="8">
        <f>'[1]2013-14_(data entry)'!E1</f>
        <v>0</v>
      </c>
      <c r="H9" s="9">
        <f>'[1]2014-15(DataEntrySheet) '!E2</f>
        <v>0</v>
      </c>
      <c r="I9" s="8">
        <v>0</v>
      </c>
      <c r="J9" s="8">
        <f t="shared" si="0"/>
        <v>0</v>
      </c>
      <c r="K9" s="8">
        <f>J9-G9</f>
        <v>0</v>
      </c>
      <c r="L9" s="7" t="e">
        <f aca="true" t="shared" si="4" ref="L9:L21">K9/G9</f>
        <v>#DIV/0!</v>
      </c>
      <c r="M9" s="6">
        <f>'[1]2011-12(collection sheet)'!E21</f>
        <v>37.29</v>
      </c>
      <c r="N9" s="8">
        <f>'[1]2013-14_(data entry)'!E1</f>
        <v>0</v>
      </c>
      <c r="O9" s="9">
        <f>'[1]2014-15(DataEntrySheet) '!E2</f>
        <v>0</v>
      </c>
      <c r="P9" s="8">
        <f>'[1]2014-15(DataEntrySheet) '!F5</f>
        <v>0</v>
      </c>
      <c r="Q9" s="8">
        <f t="shared" si="1"/>
        <v>0</v>
      </c>
      <c r="R9" s="8">
        <f t="shared" si="2"/>
        <v>0</v>
      </c>
      <c r="S9" s="7" t="e">
        <f t="shared" si="3"/>
        <v>#DIV/0!</v>
      </c>
    </row>
    <row r="10" spans="1:19" ht="32.25">
      <c r="A10" s="74" t="s">
        <v>36</v>
      </c>
      <c r="B10" s="75"/>
      <c r="C10" s="75"/>
      <c r="D10" s="11">
        <f>D6+D7+D8</f>
        <v>8265.45</v>
      </c>
      <c r="E10" s="12">
        <f>E9+E8+E7+E6</f>
        <v>25541.399999999998</v>
      </c>
      <c r="F10" s="12">
        <v>30776</v>
      </c>
      <c r="G10" s="13">
        <f>G6+G7+G8+G9</f>
        <v>0</v>
      </c>
      <c r="H10" s="14">
        <f>SUM(H6:H9)</f>
        <v>0</v>
      </c>
      <c r="I10" s="13">
        <f>SUM(I6:I9)</f>
        <v>0</v>
      </c>
      <c r="J10" s="13">
        <f t="shared" si="0"/>
        <v>0</v>
      </c>
      <c r="K10" s="13">
        <f>K6+K7+K8+K9</f>
        <v>0</v>
      </c>
      <c r="L10" s="15" t="e">
        <f t="shared" si="4"/>
        <v>#DIV/0!</v>
      </c>
      <c r="M10" s="13">
        <f>M6+M7+M8+M9</f>
        <v>22191.309999999998</v>
      </c>
      <c r="N10" s="13">
        <f>N6+N7+N8+N9</f>
        <v>-9.55</v>
      </c>
      <c r="O10" s="14">
        <f>O6+O7+O8+O9</f>
        <v>0</v>
      </c>
      <c r="P10" s="13">
        <f>P6+P7+P8+P9</f>
        <v>0</v>
      </c>
      <c r="Q10" s="13">
        <f t="shared" si="1"/>
        <v>0</v>
      </c>
      <c r="R10" s="13">
        <f>R6+R7+R8+R9</f>
        <v>9.55</v>
      </c>
      <c r="S10" s="16">
        <f t="shared" si="3"/>
        <v>-1</v>
      </c>
    </row>
    <row r="11" spans="1:19" ht="32.25">
      <c r="A11" s="4" t="s">
        <v>37</v>
      </c>
      <c r="B11" s="76" t="s">
        <v>38</v>
      </c>
      <c r="C11" s="76"/>
      <c r="D11" s="5">
        <v>261.11</v>
      </c>
      <c r="E11" s="6">
        <f>'[1] Target''14-15'!G22</f>
        <v>994.0681279676604</v>
      </c>
      <c r="F11" s="7"/>
      <c r="G11" s="8">
        <f>'[1]2013-14_(data entry)'!H1</f>
        <v>0</v>
      </c>
      <c r="H11" s="9">
        <f>'[1]2014-15(DataEntrySheet) '!H2</f>
        <v>0</v>
      </c>
      <c r="I11" s="8">
        <v>0</v>
      </c>
      <c r="J11" s="8">
        <f t="shared" si="0"/>
        <v>0</v>
      </c>
      <c r="K11" s="8">
        <f>J11-G11</f>
        <v>0</v>
      </c>
      <c r="L11" s="7" t="e">
        <f t="shared" si="4"/>
        <v>#DIV/0!</v>
      </c>
      <c r="M11" s="6">
        <f>'[1]2011-12(collection sheet)'!G21</f>
        <v>597.36</v>
      </c>
      <c r="N11" s="8">
        <f>'[1]2013-14_(data entry)'!H1</f>
        <v>0</v>
      </c>
      <c r="O11" s="17">
        <f>'[1]2014-15(DataEntrySheet) '!H2</f>
        <v>0</v>
      </c>
      <c r="P11" s="8">
        <v>0</v>
      </c>
      <c r="Q11" s="8">
        <f t="shared" si="1"/>
        <v>0</v>
      </c>
      <c r="R11" s="8">
        <f t="shared" si="2"/>
        <v>0</v>
      </c>
      <c r="S11" s="7" t="e">
        <f t="shared" si="3"/>
        <v>#DIV/0!</v>
      </c>
    </row>
    <row r="12" spans="1:19" ht="32.25">
      <c r="A12" s="4" t="s">
        <v>39</v>
      </c>
      <c r="B12" s="73" t="s">
        <v>40</v>
      </c>
      <c r="C12" s="73"/>
      <c r="D12" s="5">
        <v>2110.59</v>
      </c>
      <c r="E12" s="6">
        <f>'[1] Target''14-15'!H22</f>
        <v>25780.28369516191</v>
      </c>
      <c r="F12" s="7"/>
      <c r="G12" s="8">
        <f>'[1]2013-14_(data entry)'!I1</f>
        <v>0</v>
      </c>
      <c r="H12" s="9">
        <f>'[1]2014-15(DataEntrySheet) '!I2</f>
        <v>0</v>
      </c>
      <c r="I12" s="8">
        <v>0</v>
      </c>
      <c r="J12" s="8">
        <f t="shared" si="0"/>
        <v>0</v>
      </c>
      <c r="K12" s="8">
        <f>J12-G12</f>
        <v>0</v>
      </c>
      <c r="L12" s="7" t="e">
        <f t="shared" si="4"/>
        <v>#DIV/0!</v>
      </c>
      <c r="M12" s="6">
        <f>'[1]2011-12(collection sheet)'!H21</f>
        <v>14729.810000000001</v>
      </c>
      <c r="N12" s="8">
        <f>'[1]2013-14_(data entry)'!I1</f>
        <v>0</v>
      </c>
      <c r="O12" s="17">
        <f>'[1]2014-15(DataEntrySheet) '!I2</f>
        <v>0</v>
      </c>
      <c r="P12" s="8">
        <v>0</v>
      </c>
      <c r="Q12" s="8">
        <f t="shared" si="1"/>
        <v>0</v>
      </c>
      <c r="R12" s="8">
        <f t="shared" si="2"/>
        <v>0</v>
      </c>
      <c r="S12" s="7" t="e">
        <f t="shared" si="3"/>
        <v>#DIV/0!</v>
      </c>
    </row>
    <row r="13" spans="1:19" ht="32.25">
      <c r="A13" s="4" t="s">
        <v>41</v>
      </c>
      <c r="B13" s="73" t="s">
        <v>42</v>
      </c>
      <c r="C13" s="73"/>
      <c r="D13" s="5">
        <v>1706.66</v>
      </c>
      <c r="E13" s="6">
        <f>'[1] Target''14-15'!I22</f>
        <v>11926.251817140517</v>
      </c>
      <c r="F13" s="7"/>
      <c r="G13" s="8">
        <f>'[1]2013-14_(data entry)'!J1</f>
        <v>0</v>
      </c>
      <c r="H13" s="9">
        <f>'[1]2014-15(DataEntrySheet) '!J2</f>
        <v>0</v>
      </c>
      <c r="I13" s="8">
        <v>0</v>
      </c>
      <c r="J13" s="8">
        <f t="shared" si="0"/>
        <v>0</v>
      </c>
      <c r="K13" s="8">
        <f>J13-G13</f>
        <v>0</v>
      </c>
      <c r="L13" s="7" t="e">
        <f t="shared" si="4"/>
        <v>#DIV/0!</v>
      </c>
      <c r="M13" s="6">
        <f>'[1]2011-12(collection sheet)'!I21</f>
        <v>8264.7</v>
      </c>
      <c r="N13" s="8">
        <f>'[1]2013-14_(data entry)'!J1</f>
        <v>0</v>
      </c>
      <c r="O13" s="17">
        <f>'[1]2014-15(DataEntrySheet) '!J2</f>
        <v>0</v>
      </c>
      <c r="P13" s="8">
        <v>0</v>
      </c>
      <c r="Q13" s="8">
        <f t="shared" si="1"/>
        <v>0</v>
      </c>
      <c r="R13" s="8">
        <f t="shared" si="2"/>
        <v>0</v>
      </c>
      <c r="S13" s="7" t="e">
        <f t="shared" si="3"/>
        <v>#DIV/0!</v>
      </c>
    </row>
    <row r="14" spans="1:19" ht="32.25">
      <c r="A14" s="4" t="s">
        <v>43</v>
      </c>
      <c r="B14" s="76" t="s">
        <v>44</v>
      </c>
      <c r="C14" s="76"/>
      <c r="D14" s="5"/>
      <c r="E14" s="6">
        <f>'[1] Target''14-15'!J22</f>
        <v>4.442291098823079</v>
      </c>
      <c r="F14" s="7"/>
      <c r="G14" s="8">
        <f>'[1]2013-14_(data entry)'!K1</f>
        <v>0</v>
      </c>
      <c r="H14" s="9">
        <f>'[1]2014-15(DataEntrySheet) '!K2</f>
        <v>0</v>
      </c>
      <c r="I14" s="8">
        <v>0</v>
      </c>
      <c r="J14" s="8">
        <f t="shared" si="0"/>
        <v>0</v>
      </c>
      <c r="K14" s="8">
        <f>J14-G14</f>
        <v>0</v>
      </c>
      <c r="L14" s="7" t="e">
        <f t="shared" si="4"/>
        <v>#DIV/0!</v>
      </c>
      <c r="M14" s="6">
        <f>'[1]2011-12(collection sheet)'!J21</f>
        <v>2.27</v>
      </c>
      <c r="N14" s="8">
        <f>'[1]2013-14_(data entry)'!K1</f>
        <v>0</v>
      </c>
      <c r="O14" s="17">
        <f>'[1]2014-15(DataEntrySheet) '!K2</f>
        <v>0</v>
      </c>
      <c r="P14" s="8">
        <v>0</v>
      </c>
      <c r="Q14" s="8">
        <f t="shared" si="1"/>
        <v>0</v>
      </c>
      <c r="R14" s="8">
        <f t="shared" si="2"/>
        <v>0</v>
      </c>
      <c r="S14" s="7" t="e">
        <f t="shared" si="3"/>
        <v>#DIV/0!</v>
      </c>
    </row>
    <row r="15" spans="1:19" ht="32.25">
      <c r="A15" s="74" t="s">
        <v>36</v>
      </c>
      <c r="B15" s="77"/>
      <c r="C15" s="77"/>
      <c r="D15" s="11">
        <f aca="true" t="shared" si="5" ref="D15:I15">D11+D12+D13+D14</f>
        <v>4078.3600000000006</v>
      </c>
      <c r="E15" s="18">
        <f>E11+E12+E13+E14</f>
        <v>38705.045931368906</v>
      </c>
      <c r="F15" s="13">
        <f t="shared" si="5"/>
        <v>0</v>
      </c>
      <c r="G15" s="19">
        <f>G11+G12+G13+G14</f>
        <v>0</v>
      </c>
      <c r="H15" s="20">
        <f>H11+H12+H13+H14</f>
        <v>0</v>
      </c>
      <c r="I15" s="19">
        <f t="shared" si="5"/>
        <v>0</v>
      </c>
      <c r="J15" s="19">
        <f t="shared" si="0"/>
        <v>0</v>
      </c>
      <c r="K15" s="19">
        <f aca="true" t="shared" si="6" ref="K15:K21">J15-G15</f>
        <v>0</v>
      </c>
      <c r="L15" s="16" t="e">
        <f t="shared" si="4"/>
        <v>#DIV/0!</v>
      </c>
      <c r="M15" s="13">
        <f>M11+M12+M13+M14</f>
        <v>23594.140000000003</v>
      </c>
      <c r="N15" s="19">
        <f>N11+N12+N13+N14</f>
        <v>0</v>
      </c>
      <c r="O15" s="20">
        <f>O11+O12+O13+O14</f>
        <v>0</v>
      </c>
      <c r="P15" s="20">
        <f>P11+P12+P13+P14</f>
        <v>0</v>
      </c>
      <c r="Q15" s="19">
        <f t="shared" si="1"/>
        <v>0</v>
      </c>
      <c r="R15" s="19">
        <f t="shared" si="2"/>
        <v>0</v>
      </c>
      <c r="S15" s="16" t="e">
        <f t="shared" si="3"/>
        <v>#DIV/0!</v>
      </c>
    </row>
    <row r="16" spans="1:19" ht="32.25">
      <c r="A16" s="10" t="s">
        <v>45</v>
      </c>
      <c r="B16" s="78" t="s">
        <v>46</v>
      </c>
      <c r="C16" s="78"/>
      <c r="D16" s="21">
        <v>2605.4</v>
      </c>
      <c r="E16" s="12">
        <f>'[1] Target''14-15'!L22</f>
        <v>32339</v>
      </c>
      <c r="F16" s="15"/>
      <c r="G16" s="13">
        <f>'[1]2013-14_(data entry)'!M1</f>
        <v>0</v>
      </c>
      <c r="H16" s="22">
        <f>'[1]2014-15(DataEntrySheet) '!M2</f>
        <v>0</v>
      </c>
      <c r="I16" s="13">
        <v>0</v>
      </c>
      <c r="J16" s="13">
        <f t="shared" si="0"/>
        <v>0</v>
      </c>
      <c r="K16" s="13">
        <f t="shared" si="6"/>
        <v>0</v>
      </c>
      <c r="L16" s="15" t="e">
        <f t="shared" si="4"/>
        <v>#DIV/0!</v>
      </c>
      <c r="M16" s="12">
        <f>'[1]2011-12(collection sheet)'!L21</f>
        <v>17021.23</v>
      </c>
      <c r="N16" s="13">
        <f>'[1]2013-14_(data entry)'!M1</f>
        <v>0</v>
      </c>
      <c r="O16" s="14">
        <f>'[1]2014-15(DataEntrySheet) '!M2</f>
        <v>0</v>
      </c>
      <c r="P16" s="13">
        <v>0</v>
      </c>
      <c r="Q16" s="13">
        <f t="shared" si="1"/>
        <v>0</v>
      </c>
      <c r="R16" s="13">
        <f t="shared" si="2"/>
        <v>0</v>
      </c>
      <c r="S16" s="16" t="e">
        <f t="shared" si="3"/>
        <v>#DIV/0!</v>
      </c>
    </row>
    <row r="17" spans="1:19" ht="32.25">
      <c r="A17" s="4" t="s">
        <v>47</v>
      </c>
      <c r="B17" s="76" t="s">
        <v>48</v>
      </c>
      <c r="C17" s="23" t="s">
        <v>49</v>
      </c>
      <c r="D17" s="24">
        <v>122.29</v>
      </c>
      <c r="E17" s="6">
        <f>'[1] Target''14-15'!M22</f>
        <v>689.8499999999999</v>
      </c>
      <c r="F17" s="7"/>
      <c r="G17" s="8">
        <f>'[1]2013-14_(data entry)'!N1</f>
        <v>0</v>
      </c>
      <c r="H17" s="9">
        <f>'[1]2014-15(DataEntrySheet) '!N2</f>
        <v>0</v>
      </c>
      <c r="I17" s="8">
        <v>0</v>
      </c>
      <c r="J17" s="8">
        <f t="shared" si="0"/>
        <v>0</v>
      </c>
      <c r="K17" s="8">
        <f t="shared" si="6"/>
        <v>0</v>
      </c>
      <c r="L17" s="7" t="e">
        <f t="shared" si="4"/>
        <v>#DIV/0!</v>
      </c>
      <c r="M17" s="6">
        <f>'[1]2011-12(collection sheet)'!M21</f>
        <v>344.95000000000005</v>
      </c>
      <c r="N17" s="8">
        <f>'[1]2013-14_(data entry)'!N1</f>
        <v>0</v>
      </c>
      <c r="O17" s="17">
        <f>'[1]2014-15(DataEntrySheet) '!N2</f>
        <v>0</v>
      </c>
      <c r="P17" s="13">
        <v>0</v>
      </c>
      <c r="Q17" s="8">
        <f>J17</f>
        <v>0</v>
      </c>
      <c r="R17" s="8">
        <f t="shared" si="2"/>
        <v>0</v>
      </c>
      <c r="S17" s="7" t="e">
        <f t="shared" si="3"/>
        <v>#DIV/0!</v>
      </c>
    </row>
    <row r="18" spans="1:19" ht="146.25">
      <c r="A18" s="4"/>
      <c r="B18" s="76"/>
      <c r="C18" s="25" t="s">
        <v>50</v>
      </c>
      <c r="D18" s="24">
        <v>51.75</v>
      </c>
      <c r="E18" s="6">
        <f>'[1] Target''14-15'!N22</f>
        <v>0.15</v>
      </c>
      <c r="F18" s="7"/>
      <c r="G18" s="8">
        <f>'[1]2013-14_(data entry)'!O1</f>
        <v>0</v>
      </c>
      <c r="H18" s="9">
        <f>'[1]2014-15(DataEntrySheet) '!O2</f>
        <v>0</v>
      </c>
      <c r="I18" s="8">
        <v>0</v>
      </c>
      <c r="J18" s="8">
        <f t="shared" si="0"/>
        <v>0</v>
      </c>
      <c r="K18" s="8">
        <f t="shared" si="6"/>
        <v>0</v>
      </c>
      <c r="L18" s="7" t="e">
        <f t="shared" si="4"/>
        <v>#DIV/0!</v>
      </c>
      <c r="M18" s="6">
        <f>'[1]2011-12(collection sheet)'!N21</f>
        <v>0.06999999999999999</v>
      </c>
      <c r="N18" s="8">
        <f>'[1]2013-14_(data entry)'!O1</f>
        <v>0</v>
      </c>
      <c r="O18" s="17">
        <f>'[1]2014-15(DataEntrySheet) '!O2</f>
        <v>0</v>
      </c>
      <c r="P18" s="8">
        <v>0</v>
      </c>
      <c r="Q18" s="8">
        <f>J18</f>
        <v>0</v>
      </c>
      <c r="R18" s="8">
        <f t="shared" si="2"/>
        <v>0</v>
      </c>
      <c r="S18" s="7" t="e">
        <f t="shared" si="3"/>
        <v>#DIV/0!</v>
      </c>
    </row>
    <row r="19" spans="1:19" ht="32.25">
      <c r="A19" s="75" t="s">
        <v>51</v>
      </c>
      <c r="B19" s="75"/>
      <c r="C19" s="75"/>
      <c r="D19" s="26">
        <f aca="true" t="shared" si="7" ref="D19:I19">D17+D18</f>
        <v>174.04000000000002</v>
      </c>
      <c r="E19" s="12">
        <f>E17+E18</f>
        <v>689.9999999999999</v>
      </c>
      <c r="F19" s="13">
        <f t="shared" si="7"/>
        <v>0</v>
      </c>
      <c r="G19" s="13">
        <f>G17+G18</f>
        <v>0</v>
      </c>
      <c r="H19" s="14">
        <f>H17+H18</f>
        <v>0</v>
      </c>
      <c r="I19" s="13">
        <f t="shared" si="7"/>
        <v>0</v>
      </c>
      <c r="J19" s="13">
        <f t="shared" si="0"/>
        <v>0</v>
      </c>
      <c r="K19" s="13">
        <f t="shared" si="6"/>
        <v>0</v>
      </c>
      <c r="L19" s="15" t="e">
        <f t="shared" si="4"/>
        <v>#DIV/0!</v>
      </c>
      <c r="M19" s="13">
        <f>M17+M18</f>
        <v>345.02000000000004</v>
      </c>
      <c r="N19" s="13">
        <f>G19</f>
        <v>0</v>
      </c>
      <c r="O19" s="14">
        <f>O17+O18</f>
        <v>0</v>
      </c>
      <c r="P19" s="14">
        <f>P17+P18</f>
        <v>0</v>
      </c>
      <c r="Q19" s="13">
        <f>Q17+Q18</f>
        <v>0</v>
      </c>
      <c r="R19" s="13">
        <f t="shared" si="2"/>
        <v>0</v>
      </c>
      <c r="S19" s="16" t="e">
        <f t="shared" si="3"/>
        <v>#DIV/0!</v>
      </c>
    </row>
    <row r="20" spans="1:19" ht="32.25">
      <c r="A20" s="75" t="s">
        <v>52</v>
      </c>
      <c r="B20" s="75"/>
      <c r="C20" s="75"/>
      <c r="D20" s="26">
        <f aca="true" t="shared" si="8" ref="D20:I20">D16+D19</f>
        <v>2779.44</v>
      </c>
      <c r="E20" s="12">
        <f t="shared" si="8"/>
        <v>33029</v>
      </c>
      <c r="F20" s="13">
        <f t="shared" si="8"/>
        <v>0</v>
      </c>
      <c r="G20" s="13">
        <f t="shared" si="8"/>
        <v>0</v>
      </c>
      <c r="H20" s="14">
        <f t="shared" si="8"/>
        <v>0</v>
      </c>
      <c r="I20" s="13">
        <f t="shared" si="8"/>
        <v>0</v>
      </c>
      <c r="J20" s="13">
        <f t="shared" si="0"/>
        <v>0</v>
      </c>
      <c r="K20" s="13">
        <f t="shared" si="6"/>
        <v>0</v>
      </c>
      <c r="L20" s="15" t="e">
        <f t="shared" si="4"/>
        <v>#DIV/0!</v>
      </c>
      <c r="M20" s="13">
        <f>M16+M19</f>
        <v>17366.25</v>
      </c>
      <c r="N20" s="13">
        <f>N16+N19</f>
        <v>0</v>
      </c>
      <c r="O20" s="13">
        <f>O16+O19</f>
        <v>0</v>
      </c>
      <c r="P20" s="13">
        <f>P16+P19</f>
        <v>0</v>
      </c>
      <c r="Q20" s="13">
        <f t="shared" si="1"/>
        <v>0</v>
      </c>
      <c r="R20" s="13">
        <f t="shared" si="2"/>
        <v>0</v>
      </c>
      <c r="S20" s="16" t="e">
        <f t="shared" si="3"/>
        <v>#DIV/0!</v>
      </c>
    </row>
    <row r="21" spans="1:19" ht="32.25">
      <c r="A21" s="79" t="s">
        <v>53</v>
      </c>
      <c r="B21" s="77"/>
      <c r="C21" s="77"/>
      <c r="D21" s="27">
        <f>D10+D15+D20</f>
        <v>15123.250000000002</v>
      </c>
      <c r="E21" s="19">
        <f>E10+E15+E16+E19</f>
        <v>97275.4459313689</v>
      </c>
      <c r="F21" s="19">
        <f>F20+F15+F10</f>
        <v>30776</v>
      </c>
      <c r="G21" s="19">
        <f>G10+G15+G16+G19</f>
        <v>0</v>
      </c>
      <c r="H21" s="20">
        <f>H20+H15+H10</f>
        <v>0</v>
      </c>
      <c r="I21" s="19">
        <f>I20+I15+I10</f>
        <v>0</v>
      </c>
      <c r="J21" s="19">
        <f t="shared" si="0"/>
        <v>0</v>
      </c>
      <c r="K21" s="19">
        <f t="shared" si="6"/>
        <v>0</v>
      </c>
      <c r="L21" s="16" t="e">
        <f t="shared" si="4"/>
        <v>#DIV/0!</v>
      </c>
      <c r="M21" s="19">
        <f>M10+M15+M20</f>
        <v>63151.7</v>
      </c>
      <c r="N21" s="19">
        <f>N10+N15+N16+N19</f>
        <v>-9.55</v>
      </c>
      <c r="O21" s="19">
        <f>O10+O15+O16+O19</f>
        <v>0</v>
      </c>
      <c r="P21" s="19">
        <f>P10+P15+P16+P19</f>
        <v>0</v>
      </c>
      <c r="Q21" s="19">
        <f>Q10+Q15+Q16+Q19</f>
        <v>0</v>
      </c>
      <c r="R21" s="19">
        <f t="shared" si="2"/>
        <v>9.55</v>
      </c>
      <c r="S21" s="16">
        <f t="shared" si="3"/>
        <v>-1</v>
      </c>
    </row>
  </sheetData>
  <sheetProtection/>
  <mergeCells count="24">
    <mergeCell ref="B17:B18"/>
    <mergeCell ref="A19:C19"/>
    <mergeCell ref="A20:C20"/>
    <mergeCell ref="A21:C21"/>
    <mergeCell ref="B11:C11"/>
    <mergeCell ref="B12:C12"/>
    <mergeCell ref="B13:C13"/>
    <mergeCell ref="B14:C14"/>
    <mergeCell ref="A15:C15"/>
    <mergeCell ref="B16:C16"/>
    <mergeCell ref="B5:C5"/>
    <mergeCell ref="B6:C6"/>
    <mergeCell ref="B7:C7"/>
    <mergeCell ref="B8:C8"/>
    <mergeCell ref="B9:C9"/>
    <mergeCell ref="A10:C10"/>
    <mergeCell ref="A1:S1"/>
    <mergeCell ref="P2:S2"/>
    <mergeCell ref="A3:A4"/>
    <mergeCell ref="B3:C4"/>
    <mergeCell ref="E3:F4"/>
    <mergeCell ref="G3:L3"/>
    <mergeCell ref="M3:M4"/>
    <mergeCell ref="N3:S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0">
      <selection activeCell="B23" sqref="B23:B24"/>
    </sheetView>
  </sheetViews>
  <sheetFormatPr defaultColWidth="8.8515625" defaultRowHeight="12.75"/>
  <cols>
    <col min="1" max="1" width="6.421875" style="55" customWidth="1"/>
    <col min="2" max="2" width="17.140625" style="55" customWidth="1"/>
    <col min="3" max="3" width="32.140625" style="55" customWidth="1"/>
    <col min="4" max="4" width="18.140625" style="55" bestFit="1" customWidth="1"/>
    <col min="5" max="5" width="15.8515625" style="55" customWidth="1"/>
    <col min="6" max="6" width="17.8515625" style="55" customWidth="1"/>
    <col min="7" max="7" width="18.57421875" style="55" customWidth="1"/>
    <col min="8" max="8" width="16.140625" style="55" customWidth="1"/>
    <col min="9" max="9" width="15.421875" style="55" customWidth="1"/>
    <col min="10" max="10" width="18.8515625" style="55" customWidth="1"/>
    <col min="11" max="11" width="14.28125" style="55" hidden="1" customWidth="1"/>
    <col min="12" max="12" width="16.00390625" style="55" customWidth="1"/>
    <col min="13" max="13" width="16.28125" style="55" customWidth="1"/>
    <col min="14" max="14" width="19.140625" style="55" bestFit="1" customWidth="1"/>
    <col min="15" max="15" width="17.140625" style="55" bestFit="1" customWidth="1"/>
    <col min="16" max="16" width="15.8515625" style="55" customWidth="1"/>
    <col min="17" max="17" width="20.421875" style="55" customWidth="1"/>
    <col min="18" max="18" width="8.8515625" style="55" customWidth="1"/>
    <col min="19" max="19" width="25.140625" style="55" bestFit="1" customWidth="1"/>
    <col min="20" max="16384" width="8.8515625" style="55" customWidth="1"/>
  </cols>
  <sheetData>
    <row r="1" spans="1:17" s="30" customFormat="1" ht="2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80" t="s">
        <v>54</v>
      </c>
      <c r="Q1" s="80"/>
    </row>
    <row r="2" spans="1:17" s="31" customFormat="1" ht="32.25" customHeight="1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s="31" customFormat="1" ht="30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s="31" customFormat="1" ht="31.5" customHeight="1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s="31" customFormat="1" ht="32.25" customHeight="1">
      <c r="A5" s="81" t="s">
        <v>58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s="33" customFormat="1" ht="3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33" customFormat="1" ht="37.5">
      <c r="A7" s="82" t="s">
        <v>59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s="35" customFormat="1" ht="20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83" t="s">
        <v>1</v>
      </c>
      <c r="O8" s="83"/>
      <c r="P8" s="83"/>
      <c r="Q8" s="83"/>
    </row>
    <row r="9" spans="1:17" s="38" customFormat="1" ht="33.75" customHeight="1">
      <c r="A9" s="84" t="s">
        <v>2</v>
      </c>
      <c r="B9" s="85" t="s">
        <v>3</v>
      </c>
      <c r="C9" s="85"/>
      <c r="D9" s="85" t="s">
        <v>60</v>
      </c>
      <c r="E9" s="85" t="s">
        <v>61</v>
      </c>
      <c r="F9" s="86" t="s">
        <v>62</v>
      </c>
      <c r="G9" s="86"/>
      <c r="H9" s="86"/>
      <c r="I9" s="85" t="s">
        <v>63</v>
      </c>
      <c r="J9" s="85" t="s">
        <v>64</v>
      </c>
      <c r="K9" s="85" t="s">
        <v>7</v>
      </c>
      <c r="L9" s="85" t="s">
        <v>65</v>
      </c>
      <c r="M9" s="86" t="s">
        <v>66</v>
      </c>
      <c r="N9" s="86"/>
      <c r="O9" s="86"/>
      <c r="P9" s="85" t="s">
        <v>20</v>
      </c>
      <c r="Q9" s="85" t="s">
        <v>67</v>
      </c>
    </row>
    <row r="10" spans="1:17" s="38" customFormat="1" ht="134.25" customHeight="1">
      <c r="A10" s="84"/>
      <c r="B10" s="85"/>
      <c r="C10" s="85"/>
      <c r="D10" s="84"/>
      <c r="E10" s="85"/>
      <c r="F10" s="37" t="s">
        <v>68</v>
      </c>
      <c r="G10" s="37" t="s">
        <v>69</v>
      </c>
      <c r="H10" s="37" t="s">
        <v>70</v>
      </c>
      <c r="I10" s="85"/>
      <c r="J10" s="85"/>
      <c r="K10" s="85"/>
      <c r="L10" s="85"/>
      <c r="M10" s="37" t="s">
        <v>71</v>
      </c>
      <c r="N10" s="37" t="s">
        <v>72</v>
      </c>
      <c r="O10" s="37" t="s">
        <v>73</v>
      </c>
      <c r="P10" s="85"/>
      <c r="Q10" s="85"/>
    </row>
    <row r="11" spans="1:17" s="40" customFormat="1" ht="26.25" customHeight="1">
      <c r="A11" s="39" t="s">
        <v>22</v>
      </c>
      <c r="B11" s="87" t="s">
        <v>23</v>
      </c>
      <c r="C11" s="87"/>
      <c r="D11" s="39" t="s">
        <v>25</v>
      </c>
      <c r="E11" s="39" t="s">
        <v>24</v>
      </c>
      <c r="F11" s="39" t="s">
        <v>27</v>
      </c>
      <c r="G11" s="39">
        <v>6</v>
      </c>
      <c r="H11" s="39">
        <v>7</v>
      </c>
      <c r="I11" s="39">
        <v>8</v>
      </c>
      <c r="J11" s="39">
        <v>9</v>
      </c>
      <c r="K11" s="39">
        <v>10</v>
      </c>
      <c r="L11" s="39">
        <v>10</v>
      </c>
      <c r="M11" s="39">
        <v>11</v>
      </c>
      <c r="N11" s="39">
        <v>12</v>
      </c>
      <c r="O11" s="39">
        <v>13</v>
      </c>
      <c r="P11" s="39">
        <v>14</v>
      </c>
      <c r="Q11" s="39">
        <v>15</v>
      </c>
    </row>
    <row r="12" spans="1:17" s="46" customFormat="1" ht="32.25">
      <c r="A12" s="41" t="s">
        <v>28</v>
      </c>
      <c r="B12" s="88" t="s">
        <v>29</v>
      </c>
      <c r="C12" s="88"/>
      <c r="D12" s="42">
        <f>'[1] Target''14-15'!B28</f>
        <v>14376.9</v>
      </c>
      <c r="E12" s="43">
        <f>'[1]2013-14_(data entry)'!B8-8.92</f>
        <v>943.45</v>
      </c>
      <c r="F12" s="44">
        <f>'[1]2014-15(DataEntrySheet) '!B9</f>
        <v>1261</v>
      </c>
      <c r="G12" s="43">
        <f>'[1]2014-15(DataEntrySheet) '!F10</f>
        <v>7.29</v>
      </c>
      <c r="H12" s="43">
        <f>F12-G12</f>
        <v>1253.71</v>
      </c>
      <c r="I12" s="43">
        <f>H12-E12</f>
        <v>310.26</v>
      </c>
      <c r="J12" s="45">
        <f>I12/E12</f>
        <v>0.3288568551592559</v>
      </c>
      <c r="K12" s="42">
        <f>'[1]2011-12(collection sheet)'!B27</f>
        <v>13153.5</v>
      </c>
      <c r="L12" s="43">
        <f>'[1]2013-14_(data entry)'!B9-18.47</f>
        <v>1976.0400000000002</v>
      </c>
      <c r="M12" s="44">
        <f>'[1]2014-15(DataEntrySheet) '!B10</f>
        <v>2296.8599999999997</v>
      </c>
      <c r="N12" s="43">
        <f>'[1]2014-15(DataEntrySheet) '!F10</f>
        <v>7.29</v>
      </c>
      <c r="O12" s="43">
        <f>M12-N12</f>
        <v>2289.5699999999997</v>
      </c>
      <c r="P12" s="43">
        <f>O12-L12</f>
        <v>313.5299999999995</v>
      </c>
      <c r="Q12" s="45">
        <f>P12/L12</f>
        <v>0.15866581648144748</v>
      </c>
    </row>
    <row r="13" spans="1:17" s="46" customFormat="1" ht="32.25">
      <c r="A13" s="41" t="s">
        <v>30</v>
      </c>
      <c r="B13" s="88" t="s">
        <v>31</v>
      </c>
      <c r="C13" s="88"/>
      <c r="D13" s="42">
        <f>'[1] Target''14-15'!C28</f>
        <v>16897.85</v>
      </c>
      <c r="E13" s="43">
        <f>'[1]2013-14_(data entry)'!C8</f>
        <v>1182.11</v>
      </c>
      <c r="F13" s="44">
        <f>'[1]2014-15(DataEntrySheet) '!C9</f>
        <v>1370.29</v>
      </c>
      <c r="G13" s="43">
        <v>0</v>
      </c>
      <c r="H13" s="43">
        <f aca="true" t="shared" si="0" ref="H13:H27">F13-G13</f>
        <v>1370.29</v>
      </c>
      <c r="I13" s="43">
        <f aca="true" t="shared" si="1" ref="I13:I27">H13-E13</f>
        <v>188.18000000000006</v>
      </c>
      <c r="J13" s="45">
        <f aca="true" t="shared" si="2" ref="J13:J27">I13/E13</f>
        <v>0.15918992310360294</v>
      </c>
      <c r="K13" s="42">
        <f>'[1]2011-12(collection sheet)'!C27</f>
        <v>13792.619999999999</v>
      </c>
      <c r="L13" s="43">
        <f>'[1]2013-14_(data entry)'!C9</f>
        <v>2345.43</v>
      </c>
      <c r="M13" s="44">
        <f>'[1]2014-15(DataEntrySheet) '!C10</f>
        <v>2676.88</v>
      </c>
      <c r="N13" s="43">
        <v>0</v>
      </c>
      <c r="O13" s="43">
        <f aca="true" t="shared" si="3" ref="O13:O27">M13-N13</f>
        <v>2676.88</v>
      </c>
      <c r="P13" s="43">
        <f aca="true" t="shared" si="4" ref="P13:P27">O13-L13</f>
        <v>331.4500000000003</v>
      </c>
      <c r="Q13" s="45">
        <f aca="true" t="shared" si="5" ref="Q13:Q27">P13/L13</f>
        <v>0.14131737037558156</v>
      </c>
    </row>
    <row r="14" spans="1:17" s="46" customFormat="1" ht="32.25">
      <c r="A14" s="41" t="s">
        <v>32</v>
      </c>
      <c r="B14" s="88" t="s">
        <v>33</v>
      </c>
      <c r="C14" s="88"/>
      <c r="D14" s="42">
        <f>'[1] Target''14-15'!D28</f>
        <v>4415.25</v>
      </c>
      <c r="E14" s="43">
        <f>'[1]2013-14_(data entry)'!D8</f>
        <v>294.21</v>
      </c>
      <c r="F14" s="44">
        <f>'[1]2014-15(DataEntrySheet) '!D9</f>
        <v>451.18</v>
      </c>
      <c r="G14" s="43">
        <v>0</v>
      </c>
      <c r="H14" s="43">
        <f t="shared" si="0"/>
        <v>451.18</v>
      </c>
      <c r="I14" s="43">
        <f t="shared" si="1"/>
        <v>156.97000000000003</v>
      </c>
      <c r="J14" s="45">
        <f t="shared" si="2"/>
        <v>0.5335304714319705</v>
      </c>
      <c r="K14" s="42">
        <f>'[1]2011-12(collection sheet)'!D27</f>
        <v>4367.71</v>
      </c>
      <c r="L14" s="43">
        <f>'[1]2013-14_(data entry)'!D9</f>
        <v>669.42</v>
      </c>
      <c r="M14" s="44">
        <f>'[1]2014-15(DataEntrySheet) '!D10</f>
        <v>878.74</v>
      </c>
      <c r="N14" s="43">
        <v>0</v>
      </c>
      <c r="O14" s="43">
        <f t="shared" si="3"/>
        <v>878.74</v>
      </c>
      <c r="P14" s="43">
        <f t="shared" si="4"/>
        <v>209.32000000000005</v>
      </c>
      <c r="Q14" s="45">
        <f t="shared" si="5"/>
        <v>0.3126885960981149</v>
      </c>
    </row>
    <row r="15" spans="1:17" s="46" customFormat="1" ht="32.25">
      <c r="A15" s="41" t="s">
        <v>34</v>
      </c>
      <c r="B15" s="88" t="s">
        <v>35</v>
      </c>
      <c r="C15" s="88"/>
      <c r="D15" s="42">
        <f>'[1] Target''14-15'!E28</f>
        <v>30</v>
      </c>
      <c r="E15" s="43">
        <f>'[1]2013-14_(data entry)'!E8</f>
        <v>4.58</v>
      </c>
      <c r="F15" s="44">
        <f>'[1]2014-15(DataEntrySheet) '!E9</f>
        <v>3.39</v>
      </c>
      <c r="G15" s="43">
        <v>0</v>
      </c>
      <c r="H15" s="43">
        <f t="shared" si="0"/>
        <v>3.39</v>
      </c>
      <c r="I15" s="43">
        <f t="shared" si="1"/>
        <v>-1.19</v>
      </c>
      <c r="J15" s="45">
        <f t="shared" si="2"/>
        <v>-0.259825327510917</v>
      </c>
      <c r="K15" s="42">
        <f>'[1]2011-12(collection sheet)'!E27</f>
        <v>38.95</v>
      </c>
      <c r="L15" s="43">
        <f>'[1]2013-14_(data entry)'!E9</f>
        <v>7.91</v>
      </c>
      <c r="M15" s="44">
        <f>'[1]2014-15(DataEntrySheet) '!E10</f>
        <v>7.5600000000000005</v>
      </c>
      <c r="N15" s="43">
        <v>0</v>
      </c>
      <c r="O15" s="43">
        <f t="shared" si="3"/>
        <v>7.5600000000000005</v>
      </c>
      <c r="P15" s="43">
        <f t="shared" si="4"/>
        <v>-0.34999999999999964</v>
      </c>
      <c r="Q15" s="45">
        <f t="shared" si="5"/>
        <v>-0.04424778761061943</v>
      </c>
    </row>
    <row r="16" spans="1:17" s="47" customFormat="1" ht="32.25">
      <c r="A16" s="74" t="s">
        <v>36</v>
      </c>
      <c r="B16" s="75"/>
      <c r="C16" s="75"/>
      <c r="D16" s="12">
        <f>D15+D14+D13+D12</f>
        <v>35720</v>
      </c>
      <c r="E16" s="13">
        <f>E12+E13+E14+E15</f>
        <v>2424.35</v>
      </c>
      <c r="F16" s="14">
        <f>SUM(F12:F15)</f>
        <v>3085.8599999999997</v>
      </c>
      <c r="G16" s="13">
        <f>SUM(G12:G15)</f>
        <v>7.29</v>
      </c>
      <c r="H16" s="13">
        <f t="shared" si="0"/>
        <v>3078.5699999999997</v>
      </c>
      <c r="I16" s="13">
        <f t="shared" si="1"/>
        <v>654.2199999999998</v>
      </c>
      <c r="J16" s="15">
        <f t="shared" si="2"/>
        <v>0.2698537752387237</v>
      </c>
      <c r="K16" s="13">
        <f>K12+K13+K14+K15</f>
        <v>31352.78</v>
      </c>
      <c r="L16" s="13">
        <f>L12+L13+L14+L15</f>
        <v>4998.8</v>
      </c>
      <c r="M16" s="14">
        <f>M12+M13+M14+M15</f>
        <v>5860.04</v>
      </c>
      <c r="N16" s="13">
        <f>N12+N13+N14+N15</f>
        <v>7.29</v>
      </c>
      <c r="O16" s="13">
        <f t="shared" si="3"/>
        <v>5852.75</v>
      </c>
      <c r="P16" s="13">
        <f>P12+P13+P14+P15</f>
        <v>853.9499999999998</v>
      </c>
      <c r="Q16" s="15">
        <f t="shared" si="5"/>
        <v>0.17083099943986552</v>
      </c>
    </row>
    <row r="17" spans="1:17" s="46" customFormat="1" ht="34.5" customHeight="1">
      <c r="A17" s="41" t="s">
        <v>37</v>
      </c>
      <c r="B17" s="89" t="s">
        <v>38</v>
      </c>
      <c r="C17" s="89"/>
      <c r="D17" s="42">
        <f>'[1] Target''14-15'!G28</f>
        <v>1063.7037501493369</v>
      </c>
      <c r="E17" s="43">
        <f>'[1]2013-14_(data entry)'!H8</f>
        <v>16.490000000000002</v>
      </c>
      <c r="F17" s="44">
        <f>'[1]2014-15(DataEntrySheet) '!H9</f>
        <v>12.16</v>
      </c>
      <c r="G17" s="43">
        <v>0</v>
      </c>
      <c r="H17" s="43">
        <f t="shared" si="0"/>
        <v>12.16</v>
      </c>
      <c r="I17" s="43">
        <f t="shared" si="1"/>
        <v>-4.330000000000002</v>
      </c>
      <c r="J17" s="45">
        <f t="shared" si="2"/>
        <v>-0.2625833838690116</v>
      </c>
      <c r="K17" s="42">
        <f>'[1]2011-12(collection sheet)'!G27</f>
        <v>660.36</v>
      </c>
      <c r="L17" s="43">
        <f>'[1]2013-14_(data entry)'!H9</f>
        <v>28.580000000000005</v>
      </c>
      <c r="M17" s="48">
        <f>'[1]2014-15(DataEntrySheet) '!H10</f>
        <v>24.86</v>
      </c>
      <c r="N17" s="43">
        <v>0</v>
      </c>
      <c r="O17" s="43">
        <f t="shared" si="3"/>
        <v>24.86</v>
      </c>
      <c r="P17" s="43">
        <f t="shared" si="4"/>
        <v>-3.720000000000006</v>
      </c>
      <c r="Q17" s="45">
        <f t="shared" si="5"/>
        <v>-0.13016095171448583</v>
      </c>
    </row>
    <row r="18" spans="1:17" s="46" customFormat="1" ht="34.5" customHeight="1">
      <c r="A18" s="41" t="s">
        <v>39</v>
      </c>
      <c r="B18" s="88" t="s">
        <v>74</v>
      </c>
      <c r="C18" s="88"/>
      <c r="D18" s="42">
        <f>'[1] Target''14-15'!H28</f>
        <v>38780.420103364806</v>
      </c>
      <c r="E18" s="43">
        <f>'[1]2013-14_(data entry)'!I8</f>
        <v>1897.02</v>
      </c>
      <c r="F18" s="44">
        <f>'[1]2014-15(DataEntrySheet) '!I9</f>
        <v>2206.01</v>
      </c>
      <c r="G18" s="43">
        <v>0</v>
      </c>
      <c r="H18" s="43">
        <f t="shared" si="0"/>
        <v>2206.01</v>
      </c>
      <c r="I18" s="43">
        <f t="shared" si="1"/>
        <v>308.99000000000024</v>
      </c>
      <c r="J18" s="45">
        <f t="shared" si="2"/>
        <v>0.1628817830070322</v>
      </c>
      <c r="K18" s="42">
        <f>'[1]2011-12(collection sheet)'!H27</f>
        <v>21984.81</v>
      </c>
      <c r="L18" s="43">
        <f>'[1]2013-14_(data entry)'!I9</f>
        <v>3945.84</v>
      </c>
      <c r="M18" s="48">
        <f>'[1]2014-15(DataEntrySheet) '!I10</f>
        <v>4514.46</v>
      </c>
      <c r="N18" s="43">
        <v>0</v>
      </c>
      <c r="O18" s="43">
        <f t="shared" si="3"/>
        <v>4514.46</v>
      </c>
      <c r="P18" s="43">
        <f t="shared" si="4"/>
        <v>568.6199999999999</v>
      </c>
      <c r="Q18" s="45">
        <f t="shared" si="5"/>
        <v>0.14410619791983453</v>
      </c>
    </row>
    <row r="19" spans="1:17" s="46" customFormat="1" ht="34.5" customHeight="1">
      <c r="A19" s="41" t="s">
        <v>41</v>
      </c>
      <c r="B19" s="88" t="s">
        <v>42</v>
      </c>
      <c r="C19" s="88"/>
      <c r="D19" s="42">
        <f>'[1] Target''14-15'!I28</f>
        <v>16649.26455296042</v>
      </c>
      <c r="E19" s="43">
        <f>'[1]2013-14_(data entry)'!J8</f>
        <v>937.3800000000001</v>
      </c>
      <c r="F19" s="44">
        <f>'[1]2014-15(DataEntrySheet) '!J9</f>
        <v>1221.09</v>
      </c>
      <c r="G19" s="43">
        <v>0</v>
      </c>
      <c r="H19" s="43">
        <f t="shared" si="0"/>
        <v>1221.09</v>
      </c>
      <c r="I19" s="43">
        <f t="shared" si="1"/>
        <v>283.7099999999998</v>
      </c>
      <c r="J19" s="45">
        <f t="shared" si="2"/>
        <v>0.3026627408308261</v>
      </c>
      <c r="K19" s="42">
        <f>'[1]2011-12(collection sheet)'!I27</f>
        <v>11923.970000000001</v>
      </c>
      <c r="L19" s="43">
        <f>'[1]2013-14_(data entry)'!J9</f>
        <v>1775</v>
      </c>
      <c r="M19" s="48">
        <f>'[1]2014-15(DataEntrySheet) '!J10</f>
        <v>2030.8899999999999</v>
      </c>
      <c r="N19" s="43">
        <v>0</v>
      </c>
      <c r="O19" s="43">
        <f t="shared" si="3"/>
        <v>2030.8899999999999</v>
      </c>
      <c r="P19" s="43">
        <f t="shared" si="4"/>
        <v>255.88999999999987</v>
      </c>
      <c r="Q19" s="45">
        <f t="shared" si="5"/>
        <v>0.14416338028169007</v>
      </c>
    </row>
    <row r="20" spans="1:17" s="46" customFormat="1" ht="34.5" customHeight="1">
      <c r="A20" s="41" t="s">
        <v>43</v>
      </c>
      <c r="B20" s="89" t="s">
        <v>75</v>
      </c>
      <c r="C20" s="89"/>
      <c r="D20" s="42">
        <f>'[1] Target''14-15'!J28</f>
        <v>6.614457472898201</v>
      </c>
      <c r="E20" s="43">
        <f>'[1]2013-14_(data entry)'!K8</f>
        <v>0.21000000000000002</v>
      </c>
      <c r="F20" s="44">
        <f>'[1]2014-15(DataEntrySheet) '!K9</f>
        <v>0.25</v>
      </c>
      <c r="G20" s="43">
        <v>0</v>
      </c>
      <c r="H20" s="43">
        <f t="shared" si="0"/>
        <v>0.25</v>
      </c>
      <c r="I20" s="43">
        <f t="shared" si="1"/>
        <v>0.03999999999999998</v>
      </c>
      <c r="J20" s="45">
        <f t="shared" si="2"/>
        <v>0.19047619047619035</v>
      </c>
      <c r="K20" s="42">
        <f>'[1]2011-12(collection sheet)'!J27</f>
        <v>3.4899999999999998</v>
      </c>
      <c r="L20" s="43">
        <f>'[1]2013-14_(data entry)'!K9</f>
        <v>0.53</v>
      </c>
      <c r="M20" s="48">
        <f>'[1]2014-15(DataEntrySheet) '!K10</f>
        <v>0.69</v>
      </c>
      <c r="N20" s="43">
        <v>0</v>
      </c>
      <c r="O20" s="43">
        <f t="shared" si="3"/>
        <v>0.69</v>
      </c>
      <c r="P20" s="43">
        <f t="shared" si="4"/>
        <v>0.15999999999999992</v>
      </c>
      <c r="Q20" s="45">
        <f t="shared" si="5"/>
        <v>0.30188679245283</v>
      </c>
    </row>
    <row r="21" spans="1:17" s="49" customFormat="1" ht="34.5" customHeight="1">
      <c r="A21" s="74" t="s">
        <v>36</v>
      </c>
      <c r="B21" s="75"/>
      <c r="C21" s="75"/>
      <c r="D21" s="12">
        <f>D17+D18+D19+D20</f>
        <v>56500.00286394746</v>
      </c>
      <c r="E21" s="13">
        <f>E17+E18+E19+E20</f>
        <v>2851.1000000000004</v>
      </c>
      <c r="F21" s="14">
        <f>F17+F18+F19+F20</f>
        <v>3439.51</v>
      </c>
      <c r="G21" s="13">
        <f>G17+G18+G19+G20</f>
        <v>0</v>
      </c>
      <c r="H21" s="13">
        <f>F21-G21</f>
        <v>3439.51</v>
      </c>
      <c r="I21" s="13">
        <f t="shared" si="1"/>
        <v>588.4099999999999</v>
      </c>
      <c r="J21" s="15">
        <f t="shared" si="2"/>
        <v>0.2063799936866472</v>
      </c>
      <c r="K21" s="13">
        <f>K17+K18+K19+K20</f>
        <v>34572.63</v>
      </c>
      <c r="L21" s="13">
        <f>L17+L18+L19+L20</f>
        <v>5749.95</v>
      </c>
      <c r="M21" s="14">
        <f>M17+M18+M19+M20</f>
        <v>6570.899999999999</v>
      </c>
      <c r="N21" s="14">
        <f>N17+N18+N19+N20</f>
        <v>0</v>
      </c>
      <c r="O21" s="13">
        <f t="shared" si="3"/>
        <v>6570.899999999999</v>
      </c>
      <c r="P21" s="13">
        <f t="shared" si="4"/>
        <v>820.9499999999989</v>
      </c>
      <c r="Q21" s="15">
        <f t="shared" si="5"/>
        <v>0.14277515456656126</v>
      </c>
    </row>
    <row r="22" spans="1:17" s="47" customFormat="1" ht="34.5" customHeight="1">
      <c r="A22" s="41" t="s">
        <v>45</v>
      </c>
      <c r="B22" s="78" t="s">
        <v>46</v>
      </c>
      <c r="C22" s="78"/>
      <c r="D22" s="12">
        <f>'[1] Target''14-15'!L28</f>
        <v>56580</v>
      </c>
      <c r="E22" s="13">
        <f>'[1]2013-14_(data entry)'!M8</f>
        <v>1986.81</v>
      </c>
      <c r="F22" s="22">
        <f>'[1]2014-15(DataEntrySheet) '!M9</f>
        <v>2301.28</v>
      </c>
      <c r="G22" s="13">
        <v>0</v>
      </c>
      <c r="H22" s="13">
        <f t="shared" si="0"/>
        <v>2301.28</v>
      </c>
      <c r="I22" s="13">
        <f t="shared" si="1"/>
        <v>314.47000000000025</v>
      </c>
      <c r="J22" s="15">
        <f t="shared" si="2"/>
        <v>0.1582788490092159</v>
      </c>
      <c r="K22" s="12">
        <f>'[1]2011-12(collection sheet)'!L27</f>
        <v>28652.43</v>
      </c>
      <c r="L22" s="13">
        <f>'[1]2013-14_(data entry)'!M9</f>
        <v>3851.46</v>
      </c>
      <c r="M22" s="14">
        <f>'[1]2014-15(DataEntrySheet) '!M10</f>
        <v>4324.93</v>
      </c>
      <c r="N22" s="13">
        <v>0</v>
      </c>
      <c r="O22" s="13">
        <f t="shared" si="3"/>
        <v>4324.93</v>
      </c>
      <c r="P22" s="13">
        <f t="shared" si="4"/>
        <v>473.47000000000025</v>
      </c>
      <c r="Q22" s="15">
        <f t="shared" si="5"/>
        <v>0.12293260218202974</v>
      </c>
    </row>
    <row r="23" spans="1:19" s="46" customFormat="1" ht="41.25" customHeight="1">
      <c r="A23" s="41" t="s">
        <v>47</v>
      </c>
      <c r="B23" s="89" t="s">
        <v>76</v>
      </c>
      <c r="C23" s="50" t="s">
        <v>49</v>
      </c>
      <c r="D23" s="42">
        <f>'[1] Target''14-15'!M28</f>
        <v>919.7999999999998</v>
      </c>
      <c r="E23" s="43">
        <f>'[1]2013-14_(data entry)'!N8</f>
        <v>47.93</v>
      </c>
      <c r="F23" s="44">
        <f>'[1]2014-15(DataEntrySheet) '!N9</f>
        <v>58.33</v>
      </c>
      <c r="G23" s="43">
        <v>0</v>
      </c>
      <c r="H23" s="43">
        <f>F23-G23</f>
        <v>58.33</v>
      </c>
      <c r="I23" s="43">
        <f t="shared" si="1"/>
        <v>10.399999999999999</v>
      </c>
      <c r="J23" s="45">
        <f t="shared" si="2"/>
        <v>0.21698310035468388</v>
      </c>
      <c r="K23" s="42">
        <f>'[1]2011-12(collection sheet)'!M27</f>
        <v>481.0400000000001</v>
      </c>
      <c r="L23" s="43">
        <f>'[1]2013-14_(data entry)'!N9</f>
        <v>96.69</v>
      </c>
      <c r="M23" s="48">
        <f>'[1]2014-15(DataEntrySheet) '!N10</f>
        <v>116.72</v>
      </c>
      <c r="N23" s="13">
        <v>0</v>
      </c>
      <c r="O23" s="43">
        <f t="shared" si="3"/>
        <v>116.72</v>
      </c>
      <c r="P23" s="43">
        <f t="shared" si="4"/>
        <v>20.03</v>
      </c>
      <c r="Q23" s="45">
        <f t="shared" si="5"/>
        <v>0.20715689316371913</v>
      </c>
      <c r="S23" s="51"/>
    </row>
    <row r="24" spans="1:17" s="46" customFormat="1" ht="45" customHeight="1">
      <c r="A24" s="41"/>
      <c r="B24" s="89"/>
      <c r="C24" s="52" t="s">
        <v>50</v>
      </c>
      <c r="D24" s="42">
        <f>'[1] Target''14-15'!N28</f>
        <v>0.19999999999999998</v>
      </c>
      <c r="E24" s="43">
        <f>'[1]2013-14_(data entry)'!O8</f>
        <v>0.05</v>
      </c>
      <c r="F24" s="44">
        <f>'[1]2014-15(DataEntrySheet) '!O9</f>
        <v>0</v>
      </c>
      <c r="G24" s="43">
        <v>0</v>
      </c>
      <c r="H24" s="43">
        <f t="shared" si="0"/>
        <v>0</v>
      </c>
      <c r="I24" s="43">
        <f t="shared" si="1"/>
        <v>-0.05</v>
      </c>
      <c r="J24" s="45">
        <v>0</v>
      </c>
      <c r="K24" s="42">
        <f>'[1]2011-12(collection sheet)'!N27</f>
        <v>0.10999999999999999</v>
      </c>
      <c r="L24" s="43">
        <f>'[1]2013-14_(data entry)'!O9</f>
        <v>0.12000000000000001</v>
      </c>
      <c r="M24" s="48">
        <f>'[1]2014-15(DataEntrySheet) '!O10</f>
        <v>0.01</v>
      </c>
      <c r="N24" s="43">
        <v>0</v>
      </c>
      <c r="O24" s="43">
        <f t="shared" si="3"/>
        <v>0.01</v>
      </c>
      <c r="P24" s="43">
        <f t="shared" si="4"/>
        <v>-0.11000000000000001</v>
      </c>
      <c r="Q24" s="45">
        <f t="shared" si="5"/>
        <v>-0.9166666666666667</v>
      </c>
    </row>
    <row r="25" spans="1:17" s="47" customFormat="1" ht="34.5" customHeight="1">
      <c r="A25" s="75" t="s">
        <v>51</v>
      </c>
      <c r="B25" s="75"/>
      <c r="C25" s="75"/>
      <c r="D25" s="12">
        <f>D23+D24</f>
        <v>919.9999999999999</v>
      </c>
      <c r="E25" s="13">
        <f>E23+E24</f>
        <v>47.98</v>
      </c>
      <c r="F25" s="14">
        <f>F23+F24</f>
        <v>58.33</v>
      </c>
      <c r="G25" s="13">
        <f>G23+G24</f>
        <v>0</v>
      </c>
      <c r="H25" s="13">
        <f t="shared" si="0"/>
        <v>58.33</v>
      </c>
      <c r="I25" s="13">
        <f t="shared" si="1"/>
        <v>10.350000000000001</v>
      </c>
      <c r="J25" s="15">
        <f t="shared" si="2"/>
        <v>0.21571488120050025</v>
      </c>
      <c r="K25" s="13">
        <f>K23+K24</f>
        <v>481.1500000000001</v>
      </c>
      <c r="L25" s="13">
        <f>L24+L23</f>
        <v>96.81</v>
      </c>
      <c r="M25" s="14">
        <f>M23+M24</f>
        <v>116.73</v>
      </c>
      <c r="N25" s="14">
        <f>N23+N24</f>
        <v>0</v>
      </c>
      <c r="O25" s="13">
        <f t="shared" si="3"/>
        <v>116.73</v>
      </c>
      <c r="P25" s="13">
        <f t="shared" si="4"/>
        <v>19.92</v>
      </c>
      <c r="Q25" s="15">
        <f t="shared" si="5"/>
        <v>0.20576386736907346</v>
      </c>
    </row>
    <row r="26" spans="1:17" s="47" customFormat="1" ht="34.5" customHeight="1">
      <c r="A26" s="75" t="s">
        <v>52</v>
      </c>
      <c r="B26" s="75"/>
      <c r="C26" s="75"/>
      <c r="D26" s="12">
        <f>D22+D25</f>
        <v>57500</v>
      </c>
      <c r="E26" s="13">
        <f>E22+E25</f>
        <v>2034.79</v>
      </c>
      <c r="F26" s="14">
        <f>F22+F25</f>
        <v>2359.61</v>
      </c>
      <c r="G26" s="13">
        <f>G22+G25</f>
        <v>0</v>
      </c>
      <c r="H26" s="13">
        <f t="shared" si="0"/>
        <v>2359.61</v>
      </c>
      <c r="I26" s="13">
        <f t="shared" si="1"/>
        <v>324.82000000000016</v>
      </c>
      <c r="J26" s="15">
        <f t="shared" si="2"/>
        <v>0.1596331808196424</v>
      </c>
      <c r="K26" s="13">
        <f>K22+K25</f>
        <v>29133.58</v>
      </c>
      <c r="L26" s="13">
        <f>L22+L25</f>
        <v>3948.27</v>
      </c>
      <c r="M26" s="13">
        <f>M22+M25</f>
        <v>4441.66</v>
      </c>
      <c r="N26" s="13">
        <f>N22+N25</f>
        <v>0</v>
      </c>
      <c r="O26" s="13">
        <f t="shared" si="3"/>
        <v>4441.66</v>
      </c>
      <c r="P26" s="13">
        <f t="shared" si="4"/>
        <v>493.3899999999999</v>
      </c>
      <c r="Q26" s="15">
        <f t="shared" si="5"/>
        <v>0.12496359164900067</v>
      </c>
    </row>
    <row r="27" spans="1:17" s="49" customFormat="1" ht="34.5" customHeight="1">
      <c r="A27" s="74" t="s">
        <v>53</v>
      </c>
      <c r="B27" s="75"/>
      <c r="C27" s="75"/>
      <c r="D27" s="13">
        <f>D16+D21+D22+D25</f>
        <v>149720.00286394748</v>
      </c>
      <c r="E27" s="13">
        <f>E16+E21+E22+E25</f>
        <v>7310.24</v>
      </c>
      <c r="F27" s="14">
        <f>F26+F21+F16</f>
        <v>8884.98</v>
      </c>
      <c r="G27" s="13">
        <f>G26+G21+G16</f>
        <v>7.29</v>
      </c>
      <c r="H27" s="13">
        <f t="shared" si="0"/>
        <v>8877.689999999999</v>
      </c>
      <c r="I27" s="13">
        <f t="shared" si="1"/>
        <v>1567.449999999999</v>
      </c>
      <c r="J27" s="15">
        <f t="shared" si="2"/>
        <v>0.21441840486769229</v>
      </c>
      <c r="K27" s="13">
        <f>K16+K21+K26</f>
        <v>95058.99</v>
      </c>
      <c r="L27" s="13">
        <f>L16+L21+L22+L25</f>
        <v>14697.019999999999</v>
      </c>
      <c r="M27" s="13">
        <f>M16+M21+M22+M25</f>
        <v>16872.6</v>
      </c>
      <c r="N27" s="13">
        <f>N16+N21+N22+N25</f>
        <v>7.29</v>
      </c>
      <c r="O27" s="13">
        <f t="shared" si="3"/>
        <v>16865.309999999998</v>
      </c>
      <c r="P27" s="13">
        <f t="shared" si="4"/>
        <v>2168.289999999999</v>
      </c>
      <c r="Q27" s="15">
        <f t="shared" si="5"/>
        <v>0.14753262906357884</v>
      </c>
    </row>
    <row r="28" spans="1:17" ht="19.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4"/>
      <c r="O28" s="54"/>
      <c r="P28" s="53"/>
      <c r="Q28" s="53"/>
    </row>
    <row r="29" spans="1:17" ht="19.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7" ht="24.75">
      <c r="J37" s="56"/>
    </row>
    <row r="38" ht="24.75">
      <c r="J38" s="56"/>
    </row>
    <row r="39" ht="24.75">
      <c r="J39" s="56"/>
    </row>
    <row r="40" ht="24.75">
      <c r="J40" s="56"/>
    </row>
    <row r="41" ht="24.75">
      <c r="J41" s="56"/>
    </row>
    <row r="42" ht="24.75">
      <c r="J42" s="56"/>
    </row>
    <row r="43" ht="24.75">
      <c r="J43" s="56"/>
    </row>
    <row r="44" ht="24.75">
      <c r="J44" s="56"/>
    </row>
    <row r="45" ht="24.75">
      <c r="J45" s="56"/>
    </row>
    <row r="46" ht="24.75">
      <c r="J46" s="56"/>
    </row>
    <row r="47" ht="24.75">
      <c r="J47" s="56"/>
    </row>
    <row r="48" ht="19.5">
      <c r="J48" s="57"/>
    </row>
  </sheetData>
  <sheetProtection/>
  <mergeCells count="35">
    <mergeCell ref="B20:C20"/>
    <mergeCell ref="A21:C21"/>
    <mergeCell ref="A27:C27"/>
    <mergeCell ref="B22:C22"/>
    <mergeCell ref="B23:B24"/>
    <mergeCell ref="A25:C25"/>
    <mergeCell ref="A26:C26"/>
    <mergeCell ref="B14:C14"/>
    <mergeCell ref="B15:C15"/>
    <mergeCell ref="A16:C16"/>
    <mergeCell ref="B17:C17"/>
    <mergeCell ref="B18:C18"/>
    <mergeCell ref="B19:C19"/>
    <mergeCell ref="B11:C11"/>
    <mergeCell ref="B12:C12"/>
    <mergeCell ref="B13:C13"/>
    <mergeCell ref="K9:K10"/>
    <mergeCell ref="L9:L10"/>
    <mergeCell ref="M9:O9"/>
    <mergeCell ref="N8:Q8"/>
    <mergeCell ref="A9:A10"/>
    <mergeCell ref="B9:C10"/>
    <mergeCell ref="D9:D10"/>
    <mergeCell ref="E9:E10"/>
    <mergeCell ref="F9:H9"/>
    <mergeCell ref="I9:I10"/>
    <mergeCell ref="J9:J10"/>
    <mergeCell ref="Q9:Q10"/>
    <mergeCell ref="P9:P10"/>
    <mergeCell ref="P1:Q1"/>
    <mergeCell ref="A2:Q2"/>
    <mergeCell ref="A3:Q3"/>
    <mergeCell ref="A4:Q4"/>
    <mergeCell ref="A5:Q5"/>
    <mergeCell ref="A7:Q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8.00390625" style="55" customWidth="1"/>
    <col min="2" max="2" width="16.8515625" style="55" customWidth="1"/>
    <col min="3" max="3" width="33.7109375" style="55" customWidth="1"/>
    <col min="4" max="4" width="18.421875" style="55" customWidth="1"/>
    <col min="5" max="5" width="17.00390625" style="55" customWidth="1"/>
    <col min="6" max="6" width="17.8515625" style="55" customWidth="1"/>
    <col min="7" max="7" width="19.140625" style="55" customWidth="1"/>
    <col min="8" max="8" width="16.7109375" style="55" customWidth="1"/>
    <col min="9" max="9" width="15.8515625" style="55" customWidth="1"/>
    <col min="10" max="10" width="19.421875" style="55" customWidth="1"/>
    <col min="11" max="11" width="17.00390625" style="55" customWidth="1"/>
    <col min="12" max="12" width="17.57421875" style="55" customWidth="1"/>
    <col min="13" max="13" width="19.140625" style="55" bestFit="1" customWidth="1"/>
    <col min="14" max="14" width="17.00390625" style="55" customWidth="1"/>
    <col min="15" max="15" width="15.8515625" style="55" customWidth="1"/>
    <col min="16" max="16" width="19.8515625" style="55" customWidth="1"/>
    <col min="17" max="17" width="8.8515625" style="55" customWidth="1"/>
    <col min="18" max="18" width="25.140625" style="55" bestFit="1" customWidth="1"/>
    <col min="19" max="16384" width="8.8515625" style="55" customWidth="1"/>
  </cols>
  <sheetData>
    <row r="1" spans="1:16" s="30" customFormat="1" ht="2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80" t="s">
        <v>77</v>
      </c>
      <c r="P1" s="80"/>
    </row>
    <row r="2" spans="1:16" s="31" customFormat="1" ht="32.25" customHeight="1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s="31" customFormat="1" ht="30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31" customFormat="1" ht="31.5" customHeight="1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31" customFormat="1" ht="32.25" customHeight="1">
      <c r="A5" s="81" t="s">
        <v>58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33" customFormat="1" ht="3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33" customFormat="1" ht="37.5">
      <c r="A7" s="82" t="s">
        <v>78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s="35" customFormat="1" ht="20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58"/>
      <c r="N8" s="59"/>
      <c r="O8" s="90" t="s">
        <v>1</v>
      </c>
      <c r="P8" s="90"/>
    </row>
    <row r="9" spans="1:16" s="38" customFormat="1" ht="33.75" customHeight="1">
      <c r="A9" s="84" t="s">
        <v>2</v>
      </c>
      <c r="B9" s="85" t="s">
        <v>3</v>
      </c>
      <c r="C9" s="85"/>
      <c r="D9" s="85" t="s">
        <v>60</v>
      </c>
      <c r="E9" s="85" t="s">
        <v>79</v>
      </c>
      <c r="F9" s="91" t="s">
        <v>80</v>
      </c>
      <c r="G9" s="92"/>
      <c r="H9" s="92"/>
      <c r="I9" s="93"/>
      <c r="J9" s="85" t="s">
        <v>81</v>
      </c>
      <c r="K9" s="85" t="s">
        <v>82</v>
      </c>
      <c r="L9" s="91" t="s">
        <v>83</v>
      </c>
      <c r="M9" s="92"/>
      <c r="N9" s="92"/>
      <c r="O9" s="93"/>
      <c r="P9" s="85" t="s">
        <v>84</v>
      </c>
    </row>
    <row r="10" spans="1:16" s="38" customFormat="1" ht="204" customHeight="1">
      <c r="A10" s="84"/>
      <c r="B10" s="85"/>
      <c r="C10" s="85"/>
      <c r="D10" s="84"/>
      <c r="E10" s="85"/>
      <c r="F10" s="37" t="s">
        <v>85</v>
      </c>
      <c r="G10" s="37" t="s">
        <v>86</v>
      </c>
      <c r="H10" s="37" t="s">
        <v>87</v>
      </c>
      <c r="I10" s="60" t="s">
        <v>63</v>
      </c>
      <c r="J10" s="85"/>
      <c r="K10" s="85"/>
      <c r="L10" s="37" t="s">
        <v>88</v>
      </c>
      <c r="M10" s="37" t="s">
        <v>89</v>
      </c>
      <c r="N10" s="37" t="s">
        <v>90</v>
      </c>
      <c r="O10" s="60" t="s">
        <v>20</v>
      </c>
      <c r="P10" s="85"/>
    </row>
    <row r="11" spans="1:16" s="40" customFormat="1" ht="20.25" customHeight="1">
      <c r="A11" s="61" t="s">
        <v>22</v>
      </c>
      <c r="B11" s="94" t="s">
        <v>23</v>
      </c>
      <c r="C11" s="94"/>
      <c r="D11" s="61" t="s">
        <v>25</v>
      </c>
      <c r="E11" s="61" t="s">
        <v>24</v>
      </c>
      <c r="F11" s="61" t="s">
        <v>27</v>
      </c>
      <c r="G11" s="61">
        <v>6</v>
      </c>
      <c r="H11" s="61">
        <v>7</v>
      </c>
      <c r="I11" s="61">
        <v>8</v>
      </c>
      <c r="J11" s="61">
        <v>9</v>
      </c>
      <c r="K11" s="61">
        <v>10</v>
      </c>
      <c r="L11" s="61">
        <v>11</v>
      </c>
      <c r="M11" s="61">
        <v>12</v>
      </c>
      <c r="N11" s="61">
        <v>13</v>
      </c>
      <c r="O11" s="61">
        <v>14</v>
      </c>
      <c r="P11" s="61">
        <v>15</v>
      </c>
    </row>
    <row r="12" spans="1:16" s="46" customFormat="1" ht="32.25">
      <c r="A12" s="41" t="s">
        <v>28</v>
      </c>
      <c r="B12" s="88" t="s">
        <v>29</v>
      </c>
      <c r="C12" s="88"/>
      <c r="D12" s="42">
        <f>'[1] Target''14-15'!B28</f>
        <v>14376.9</v>
      </c>
      <c r="E12" s="43">
        <f>'[1]2013-14_(data entry)'!B10-'[1]2013-14_(data entry)'!F10</f>
        <v>1161.34</v>
      </c>
      <c r="F12" s="44">
        <f>'[1]2014-15(DataEntrySheet) '!B11</f>
        <v>1310.39</v>
      </c>
      <c r="G12" s="43">
        <f>'[1]2014-15(DataEntrySheet) '!F11</f>
        <v>14.44</v>
      </c>
      <c r="H12" s="43">
        <f>F12-G12</f>
        <v>1295.95</v>
      </c>
      <c r="I12" s="43">
        <f>H12-E12</f>
        <v>134.61000000000013</v>
      </c>
      <c r="J12" s="45">
        <f>I12/E12</f>
        <v>0.11590920832831052</v>
      </c>
      <c r="K12" s="43">
        <f>'[1]2013-14_(data entry)'!B11-'[1]2013-14_(data entry)'!F11</f>
        <v>3137.3800000000006</v>
      </c>
      <c r="L12" s="44">
        <f>'[1]2014-15(DataEntrySheet) '!B12</f>
        <v>3607.25</v>
      </c>
      <c r="M12" s="43">
        <f>'[1]2014-15(DataEntrySheet) '!F12</f>
        <v>21.73</v>
      </c>
      <c r="N12" s="43">
        <f>L12-M12</f>
        <v>3585.52</v>
      </c>
      <c r="O12" s="43">
        <f>N12-K12</f>
        <v>448.1399999999994</v>
      </c>
      <c r="P12" s="45">
        <f>O12/K12</f>
        <v>0.14283892929769404</v>
      </c>
    </row>
    <row r="13" spans="1:16" s="46" customFormat="1" ht="32.25">
      <c r="A13" s="41" t="s">
        <v>30</v>
      </c>
      <c r="B13" s="88" t="s">
        <v>31</v>
      </c>
      <c r="C13" s="88"/>
      <c r="D13" s="42">
        <f>'[1] Target''14-15'!C28</f>
        <v>16897.85</v>
      </c>
      <c r="E13" s="43">
        <f>'[1]2013-14_(data entry)'!C10</f>
        <v>1268.39</v>
      </c>
      <c r="F13" s="44">
        <f>'[1]2014-15(DataEntrySheet) '!C11</f>
        <v>1474.76</v>
      </c>
      <c r="G13" s="43">
        <v>0</v>
      </c>
      <c r="H13" s="43">
        <f aca="true" t="shared" si="0" ref="H13:H27">F13-G13</f>
        <v>1474.76</v>
      </c>
      <c r="I13" s="43">
        <f aca="true" t="shared" si="1" ref="I13:I27">H13-E13</f>
        <v>206.3699999999999</v>
      </c>
      <c r="J13" s="45">
        <f aca="true" t="shared" si="2" ref="J13:J27">I13/E13</f>
        <v>0.1627023234178761</v>
      </c>
      <c r="K13" s="43">
        <f>'[1]2013-14_(data entry)'!C11</f>
        <v>3613.8199999999997</v>
      </c>
      <c r="L13" s="44">
        <f>'[1]2014-15(DataEntrySheet) '!C12</f>
        <v>4151.64</v>
      </c>
      <c r="M13" s="43">
        <v>0</v>
      </c>
      <c r="N13" s="43">
        <f aca="true" t="shared" si="3" ref="N13:N27">L13-M13</f>
        <v>4151.64</v>
      </c>
      <c r="O13" s="43">
        <f aca="true" t="shared" si="4" ref="O13:O27">N13-K13</f>
        <v>537.8200000000006</v>
      </c>
      <c r="P13" s="45">
        <f aca="true" t="shared" si="5" ref="P13:P27">O13/K13</f>
        <v>0.1488231289881623</v>
      </c>
    </row>
    <row r="14" spans="1:16" s="46" customFormat="1" ht="32.25">
      <c r="A14" s="41" t="s">
        <v>32</v>
      </c>
      <c r="B14" s="88" t="s">
        <v>33</v>
      </c>
      <c r="C14" s="88"/>
      <c r="D14" s="42">
        <f>'[1] Target''14-15'!D28</f>
        <v>4415.25</v>
      </c>
      <c r="E14" s="43">
        <f>'[1]2013-14_(data entry)'!D10</f>
        <v>388.03</v>
      </c>
      <c r="F14" s="44">
        <f>'[1]2014-15(DataEntrySheet) '!D11</f>
        <v>449.43</v>
      </c>
      <c r="G14" s="43">
        <v>0</v>
      </c>
      <c r="H14" s="43">
        <f t="shared" si="0"/>
        <v>449.43</v>
      </c>
      <c r="I14" s="43">
        <f t="shared" si="1"/>
        <v>61.400000000000034</v>
      </c>
      <c r="J14" s="45">
        <f t="shared" si="2"/>
        <v>0.15823518800092787</v>
      </c>
      <c r="K14" s="43">
        <f>'[1]2013-14_(data entry)'!D11</f>
        <v>1057.4499999999998</v>
      </c>
      <c r="L14" s="44">
        <f>'[1]2014-15(DataEntrySheet) '!D12</f>
        <v>1328.17</v>
      </c>
      <c r="M14" s="43">
        <v>0</v>
      </c>
      <c r="N14" s="43">
        <f t="shared" si="3"/>
        <v>1328.17</v>
      </c>
      <c r="O14" s="43">
        <f t="shared" si="4"/>
        <v>270.72000000000025</v>
      </c>
      <c r="P14" s="45">
        <f t="shared" si="5"/>
        <v>0.2560121045912339</v>
      </c>
    </row>
    <row r="15" spans="1:16" s="46" customFormat="1" ht="32.25">
      <c r="A15" s="41" t="s">
        <v>34</v>
      </c>
      <c r="B15" s="88" t="s">
        <v>35</v>
      </c>
      <c r="C15" s="88"/>
      <c r="D15" s="42">
        <f>'[1] Target''14-15'!E28</f>
        <v>30</v>
      </c>
      <c r="E15" s="43">
        <f>'[1]2013-14_(data entry)'!E10</f>
        <v>1.84</v>
      </c>
      <c r="F15" s="44">
        <f>'[1]2014-15(DataEntrySheet) '!E11</f>
        <v>5.27</v>
      </c>
      <c r="G15" s="43">
        <v>0</v>
      </c>
      <c r="H15" s="43">
        <f t="shared" si="0"/>
        <v>5.27</v>
      </c>
      <c r="I15" s="43">
        <f t="shared" si="1"/>
        <v>3.4299999999999997</v>
      </c>
      <c r="J15" s="45">
        <f t="shared" si="2"/>
        <v>1.8641304347826084</v>
      </c>
      <c r="K15" s="43">
        <f>'[1]2013-14_(data entry)'!E11</f>
        <v>9.75</v>
      </c>
      <c r="L15" s="44">
        <f>'[1]2014-15(DataEntrySheet) '!E12</f>
        <v>12.83</v>
      </c>
      <c r="M15" s="43">
        <v>0</v>
      </c>
      <c r="N15" s="43">
        <f t="shared" si="3"/>
        <v>12.83</v>
      </c>
      <c r="O15" s="43">
        <f t="shared" si="4"/>
        <v>3.08</v>
      </c>
      <c r="P15" s="45">
        <f t="shared" si="5"/>
        <v>0.3158974358974359</v>
      </c>
    </row>
    <row r="16" spans="1:16" s="47" customFormat="1" ht="32.25">
      <c r="A16" s="74" t="s">
        <v>36</v>
      </c>
      <c r="B16" s="75"/>
      <c r="C16" s="75"/>
      <c r="D16" s="12">
        <f>D15+D14+D13+D12</f>
        <v>35720</v>
      </c>
      <c r="E16" s="13">
        <f>E12+E13+E14+E15</f>
        <v>2819.6000000000004</v>
      </c>
      <c r="F16" s="14">
        <f>SUM(F12:F15)</f>
        <v>3239.85</v>
      </c>
      <c r="G16" s="13">
        <f>SUM(G12:G15)</f>
        <v>14.44</v>
      </c>
      <c r="H16" s="13">
        <f t="shared" si="0"/>
        <v>3225.41</v>
      </c>
      <c r="I16" s="13">
        <f t="shared" si="1"/>
        <v>405.8099999999995</v>
      </c>
      <c r="J16" s="15">
        <f t="shared" si="2"/>
        <v>0.1439246701659808</v>
      </c>
      <c r="K16" s="13">
        <f>K12+K13+K14+K15</f>
        <v>7818.400000000001</v>
      </c>
      <c r="L16" s="14">
        <f>L12+L13+L14+L15</f>
        <v>9099.890000000001</v>
      </c>
      <c r="M16" s="13">
        <f>M12+M13+M14+M15</f>
        <v>21.73</v>
      </c>
      <c r="N16" s="13">
        <f t="shared" si="3"/>
        <v>9078.160000000002</v>
      </c>
      <c r="O16" s="13">
        <f>O12+O13+O14+O15</f>
        <v>1259.7600000000002</v>
      </c>
      <c r="P16" s="15">
        <f t="shared" si="5"/>
        <v>0.16112759643916916</v>
      </c>
    </row>
    <row r="17" spans="1:16" s="46" customFormat="1" ht="34.5" customHeight="1">
      <c r="A17" s="41" t="s">
        <v>37</v>
      </c>
      <c r="B17" s="89" t="s">
        <v>38</v>
      </c>
      <c r="C17" s="89"/>
      <c r="D17" s="42">
        <f>'[1] Target''14-15'!G28</f>
        <v>1063.7037501493369</v>
      </c>
      <c r="E17" s="43">
        <f>'[1]2013-14_(data entry)'!H10</f>
        <v>15.68</v>
      </c>
      <c r="F17" s="44">
        <f>'[1]2014-15(DataEntrySheet) '!H11</f>
        <v>16.73</v>
      </c>
      <c r="G17" s="43">
        <v>0</v>
      </c>
      <c r="H17" s="43">
        <f t="shared" si="0"/>
        <v>16.73</v>
      </c>
      <c r="I17" s="43">
        <f t="shared" si="1"/>
        <v>1.0500000000000007</v>
      </c>
      <c r="J17" s="45">
        <f t="shared" si="2"/>
        <v>0.06696428571428575</v>
      </c>
      <c r="K17" s="43">
        <f>'[1]2013-14_(data entry)'!H11</f>
        <v>44.260000000000005</v>
      </c>
      <c r="L17" s="48">
        <f>'[1]2014-15(DataEntrySheet) '!H12</f>
        <v>41.59</v>
      </c>
      <c r="M17" s="43">
        <v>0</v>
      </c>
      <c r="N17" s="43">
        <f t="shared" si="3"/>
        <v>41.59</v>
      </c>
      <c r="O17" s="43">
        <f t="shared" si="4"/>
        <v>-2.6700000000000017</v>
      </c>
      <c r="P17" s="45">
        <f t="shared" si="5"/>
        <v>-0.06032535020334391</v>
      </c>
    </row>
    <row r="18" spans="1:16" s="46" customFormat="1" ht="34.5" customHeight="1">
      <c r="A18" s="41" t="s">
        <v>39</v>
      </c>
      <c r="B18" s="88" t="s">
        <v>74</v>
      </c>
      <c r="C18" s="88"/>
      <c r="D18" s="42">
        <f>'[1] Target''14-15'!H28</f>
        <v>38780.420103364806</v>
      </c>
      <c r="E18" s="43">
        <f>'[1]2013-14_(data entry)'!I10</f>
        <v>2173.23</v>
      </c>
      <c r="F18" s="44">
        <f>'[1]2014-15(DataEntrySheet) '!I11</f>
        <v>2449.01</v>
      </c>
      <c r="G18" s="43">
        <v>0</v>
      </c>
      <c r="H18" s="43">
        <f t="shared" si="0"/>
        <v>2449.01</v>
      </c>
      <c r="I18" s="43">
        <f t="shared" si="1"/>
        <v>275.7800000000002</v>
      </c>
      <c r="J18" s="45">
        <f t="shared" si="2"/>
        <v>0.12689867156260506</v>
      </c>
      <c r="K18" s="43">
        <f>'[1]2013-14_(data entry)'!I11</f>
        <v>6119.07</v>
      </c>
      <c r="L18" s="48">
        <f>'[1]2014-15(DataEntrySheet) '!I12</f>
        <v>6963.47</v>
      </c>
      <c r="M18" s="43">
        <v>0</v>
      </c>
      <c r="N18" s="43">
        <f t="shared" si="3"/>
        <v>6963.47</v>
      </c>
      <c r="O18" s="43">
        <f t="shared" si="4"/>
        <v>844.4000000000005</v>
      </c>
      <c r="P18" s="45">
        <f t="shared" si="5"/>
        <v>0.13799482601114232</v>
      </c>
    </row>
    <row r="19" spans="1:16" s="46" customFormat="1" ht="34.5" customHeight="1">
      <c r="A19" s="41" t="s">
        <v>41</v>
      </c>
      <c r="B19" s="88" t="s">
        <v>42</v>
      </c>
      <c r="C19" s="88"/>
      <c r="D19" s="42">
        <f>'[1] Target''14-15'!I28</f>
        <v>16649.26455296042</v>
      </c>
      <c r="E19" s="43">
        <f>'[1]2013-14_(data entry)'!J10</f>
        <v>1137.2200000000003</v>
      </c>
      <c r="F19" s="44">
        <f>'[1]2014-15(DataEntrySheet) '!J11</f>
        <v>1463.96</v>
      </c>
      <c r="G19" s="43">
        <v>0</v>
      </c>
      <c r="H19" s="43">
        <f t="shared" si="0"/>
        <v>1463.96</v>
      </c>
      <c r="I19" s="43">
        <f t="shared" si="1"/>
        <v>326.7399999999998</v>
      </c>
      <c r="J19" s="45">
        <f t="shared" si="2"/>
        <v>0.2873146796574099</v>
      </c>
      <c r="K19" s="43">
        <f>'[1]2013-14_(data entry)'!J11</f>
        <v>2912.2200000000003</v>
      </c>
      <c r="L19" s="48">
        <f>'[1]2014-15(DataEntrySheet) '!J12</f>
        <v>3494.85</v>
      </c>
      <c r="M19" s="43">
        <v>0</v>
      </c>
      <c r="N19" s="43">
        <f t="shared" si="3"/>
        <v>3494.85</v>
      </c>
      <c r="O19" s="43">
        <f t="shared" si="4"/>
        <v>582.6299999999997</v>
      </c>
      <c r="P19" s="45">
        <f t="shared" si="5"/>
        <v>0.20006386880112065</v>
      </c>
    </row>
    <row r="20" spans="1:16" s="46" customFormat="1" ht="34.5" customHeight="1">
      <c r="A20" s="41" t="s">
        <v>43</v>
      </c>
      <c r="B20" s="89" t="s">
        <v>75</v>
      </c>
      <c r="C20" s="89"/>
      <c r="D20" s="42">
        <f>'[1] Target''14-15'!J28</f>
        <v>6.614457472898201</v>
      </c>
      <c r="E20" s="43">
        <f>'[1]2013-14_(data entry)'!K10</f>
        <v>0.35</v>
      </c>
      <c r="F20" s="44">
        <f>'[1]2014-15(DataEntrySheet) '!K11</f>
        <v>0.37</v>
      </c>
      <c r="G20" s="43">
        <v>0</v>
      </c>
      <c r="H20" s="43">
        <f t="shared" si="0"/>
        <v>0.37</v>
      </c>
      <c r="I20" s="43">
        <f t="shared" si="1"/>
        <v>0.020000000000000018</v>
      </c>
      <c r="J20" s="45">
        <f t="shared" si="2"/>
        <v>0.0571428571428572</v>
      </c>
      <c r="K20" s="43">
        <f>'[1]2013-14_(data entry)'!K11</f>
        <v>0.88</v>
      </c>
      <c r="L20" s="48">
        <f>'[1]2014-15(DataEntrySheet) '!K12</f>
        <v>1.06</v>
      </c>
      <c r="M20" s="43">
        <v>0</v>
      </c>
      <c r="N20" s="43">
        <f t="shared" si="3"/>
        <v>1.06</v>
      </c>
      <c r="O20" s="43">
        <f t="shared" si="4"/>
        <v>0.18000000000000005</v>
      </c>
      <c r="P20" s="45">
        <f t="shared" si="5"/>
        <v>0.2045454545454546</v>
      </c>
    </row>
    <row r="21" spans="1:16" s="49" customFormat="1" ht="30.75" customHeight="1">
      <c r="A21" s="74" t="s">
        <v>36</v>
      </c>
      <c r="B21" s="75"/>
      <c r="C21" s="75"/>
      <c r="D21" s="12">
        <f>D17+D18+D19+D20</f>
        <v>56500.00286394746</v>
      </c>
      <c r="E21" s="13">
        <f>E17+E18+E19+E20</f>
        <v>3326.48</v>
      </c>
      <c r="F21" s="14">
        <f>F17+F18+F19+F20</f>
        <v>3930.07</v>
      </c>
      <c r="G21" s="13">
        <f>G17+G18+G19+G20</f>
        <v>0</v>
      </c>
      <c r="H21" s="13">
        <f>F21-G21</f>
        <v>3930.07</v>
      </c>
      <c r="I21" s="13">
        <f t="shared" si="1"/>
        <v>603.5900000000001</v>
      </c>
      <c r="J21" s="15">
        <f t="shared" si="2"/>
        <v>0.1814500613260865</v>
      </c>
      <c r="K21" s="13">
        <f>K17+K18+K19+K20</f>
        <v>9076.429999999998</v>
      </c>
      <c r="L21" s="14">
        <f>L17+L18+L19+L20</f>
        <v>10500.97</v>
      </c>
      <c r="M21" s="14">
        <f>M17+M18+M19+M20</f>
        <v>0</v>
      </c>
      <c r="N21" s="13">
        <f t="shared" si="3"/>
        <v>10500.97</v>
      </c>
      <c r="O21" s="13">
        <f t="shared" si="4"/>
        <v>1424.5400000000009</v>
      </c>
      <c r="P21" s="15">
        <f t="shared" si="5"/>
        <v>0.15694937326680217</v>
      </c>
    </row>
    <row r="22" spans="1:16" s="47" customFormat="1" ht="34.5" customHeight="1">
      <c r="A22" s="10" t="s">
        <v>45</v>
      </c>
      <c r="B22" s="78" t="s">
        <v>46</v>
      </c>
      <c r="C22" s="78"/>
      <c r="D22" s="12">
        <f>'[1] Target''14-15'!L28</f>
        <v>56580</v>
      </c>
      <c r="E22" s="13">
        <f>'[1]2013-14_(data entry)'!M10</f>
        <v>3460.6</v>
      </c>
      <c r="F22" s="22">
        <f>'[1]2014-15(DataEntrySheet) '!M11</f>
        <v>4111.09</v>
      </c>
      <c r="G22" s="13">
        <v>0</v>
      </c>
      <c r="H22" s="13">
        <f t="shared" si="0"/>
        <v>4111.09</v>
      </c>
      <c r="I22" s="13">
        <f t="shared" si="1"/>
        <v>650.4900000000002</v>
      </c>
      <c r="J22" s="15">
        <f t="shared" si="2"/>
        <v>0.18797029416864136</v>
      </c>
      <c r="K22" s="13">
        <f>'[1]2013-14_(data entry)'!M11</f>
        <v>7312.0599999999995</v>
      </c>
      <c r="L22" s="14">
        <f>'[1]2014-15(DataEntrySheet) '!M12</f>
        <v>8436.02</v>
      </c>
      <c r="M22" s="13">
        <v>0</v>
      </c>
      <c r="N22" s="13">
        <f t="shared" si="3"/>
        <v>8436.02</v>
      </c>
      <c r="O22" s="13">
        <f t="shared" si="4"/>
        <v>1123.960000000001</v>
      </c>
      <c r="P22" s="15">
        <f t="shared" si="5"/>
        <v>0.15371318069053058</v>
      </c>
    </row>
    <row r="23" spans="1:18" s="46" customFormat="1" ht="41.25" customHeight="1">
      <c r="A23" s="41" t="s">
        <v>47</v>
      </c>
      <c r="B23" s="95" t="s">
        <v>76</v>
      </c>
      <c r="C23" s="50" t="s">
        <v>49</v>
      </c>
      <c r="D23" s="42">
        <f>'[1] Target''14-15'!M28</f>
        <v>919.7999999999998</v>
      </c>
      <c r="E23" s="43">
        <f>'[1]2013-14_(data entry)'!N10</f>
        <v>50.25</v>
      </c>
      <c r="F23" s="44">
        <f>'[1]2014-15(DataEntrySheet) '!N11</f>
        <v>88.75</v>
      </c>
      <c r="G23" s="43">
        <v>0</v>
      </c>
      <c r="H23" s="43">
        <f>F23-G23</f>
        <v>88.75</v>
      </c>
      <c r="I23" s="43">
        <f t="shared" si="1"/>
        <v>38.5</v>
      </c>
      <c r="J23" s="45">
        <f t="shared" si="2"/>
        <v>0.7661691542288557</v>
      </c>
      <c r="K23" s="43">
        <f>'[1]2013-14_(data entry)'!N11</f>
        <v>146.94</v>
      </c>
      <c r="L23" s="48">
        <f>'[1]2014-15(DataEntrySheet) '!N12</f>
        <v>205.47</v>
      </c>
      <c r="M23" s="13">
        <v>0</v>
      </c>
      <c r="N23" s="43">
        <f t="shared" si="3"/>
        <v>205.47</v>
      </c>
      <c r="O23" s="43">
        <f t="shared" si="4"/>
        <v>58.53</v>
      </c>
      <c r="P23" s="45">
        <f t="shared" si="5"/>
        <v>0.39832584728460596</v>
      </c>
      <c r="R23" s="51"/>
    </row>
    <row r="24" spans="1:16" s="46" customFormat="1" ht="41.25" customHeight="1">
      <c r="A24" s="41"/>
      <c r="B24" s="95"/>
      <c r="C24" s="52" t="s">
        <v>50</v>
      </c>
      <c r="D24" s="42">
        <f>'[1] Target''14-15'!N28</f>
        <v>0.19999999999999998</v>
      </c>
      <c r="E24" s="43">
        <f>'[1]2013-14_(data entry)'!O10</f>
        <v>0.06</v>
      </c>
      <c r="F24" s="44">
        <f>'[1]2014-15(DataEntrySheet) '!O11</f>
        <v>0.01</v>
      </c>
      <c r="G24" s="43">
        <v>0</v>
      </c>
      <c r="H24" s="43">
        <f t="shared" si="0"/>
        <v>0.01</v>
      </c>
      <c r="I24" s="43">
        <f t="shared" si="1"/>
        <v>-0.049999999999999996</v>
      </c>
      <c r="J24" s="45">
        <v>0</v>
      </c>
      <c r="K24" s="43">
        <f>'[1]2013-14_(data entry)'!O11</f>
        <v>0.18</v>
      </c>
      <c r="L24" s="48">
        <f>'[1]2014-15(DataEntrySheet) '!O12</f>
        <v>0.02</v>
      </c>
      <c r="M24" s="43">
        <v>0</v>
      </c>
      <c r="N24" s="43">
        <f t="shared" si="3"/>
        <v>0.02</v>
      </c>
      <c r="O24" s="43">
        <f t="shared" si="4"/>
        <v>-0.16</v>
      </c>
      <c r="P24" s="45">
        <f t="shared" si="5"/>
        <v>-0.888888888888889</v>
      </c>
    </row>
    <row r="25" spans="1:16" s="47" customFormat="1" ht="34.5" customHeight="1">
      <c r="A25" s="75" t="s">
        <v>51</v>
      </c>
      <c r="B25" s="75"/>
      <c r="C25" s="75"/>
      <c r="D25" s="12">
        <f>D23+D24</f>
        <v>919.9999999999999</v>
      </c>
      <c r="E25" s="13">
        <f>E23+E24</f>
        <v>50.31</v>
      </c>
      <c r="F25" s="14">
        <f>F23+F24</f>
        <v>88.76</v>
      </c>
      <c r="G25" s="13">
        <f>G23+G24</f>
        <v>0</v>
      </c>
      <c r="H25" s="13">
        <f t="shared" si="0"/>
        <v>88.76</v>
      </c>
      <c r="I25" s="13">
        <f t="shared" si="1"/>
        <v>38.45</v>
      </c>
      <c r="J25" s="15">
        <f t="shared" si="2"/>
        <v>0.7642615782150666</v>
      </c>
      <c r="K25" s="13">
        <f>K24+K23</f>
        <v>147.12</v>
      </c>
      <c r="L25" s="14">
        <f>L23+L24</f>
        <v>205.49</v>
      </c>
      <c r="M25" s="14">
        <f>M23+M24</f>
        <v>0</v>
      </c>
      <c r="N25" s="13">
        <f t="shared" si="3"/>
        <v>205.49</v>
      </c>
      <c r="O25" s="13">
        <f t="shared" si="4"/>
        <v>58.370000000000005</v>
      </c>
      <c r="P25" s="15">
        <f t="shared" si="5"/>
        <v>0.3967509516041327</v>
      </c>
    </row>
    <row r="26" spans="1:16" s="47" customFormat="1" ht="34.5" customHeight="1">
      <c r="A26" s="75" t="s">
        <v>52</v>
      </c>
      <c r="B26" s="75"/>
      <c r="C26" s="75"/>
      <c r="D26" s="12">
        <f>D22+D25</f>
        <v>57500</v>
      </c>
      <c r="E26" s="13">
        <f>E22+E25</f>
        <v>3510.91</v>
      </c>
      <c r="F26" s="14">
        <f>F22+F25</f>
        <v>4199.85</v>
      </c>
      <c r="G26" s="13">
        <f>G22+G25</f>
        <v>0</v>
      </c>
      <c r="H26" s="13">
        <f t="shared" si="0"/>
        <v>4199.85</v>
      </c>
      <c r="I26" s="13">
        <f t="shared" si="1"/>
        <v>688.9400000000005</v>
      </c>
      <c r="J26" s="15">
        <f t="shared" si="2"/>
        <v>0.19622832826816994</v>
      </c>
      <c r="K26" s="13">
        <f>K22+K25</f>
        <v>7459.179999999999</v>
      </c>
      <c r="L26" s="13">
        <f>L22+L25</f>
        <v>8641.51</v>
      </c>
      <c r="M26" s="13">
        <f>M22+M25</f>
        <v>0</v>
      </c>
      <c r="N26" s="13">
        <f t="shared" si="3"/>
        <v>8641.51</v>
      </c>
      <c r="O26" s="13">
        <f t="shared" si="4"/>
        <v>1182.3300000000008</v>
      </c>
      <c r="P26" s="15">
        <f t="shared" si="5"/>
        <v>0.15850669912778628</v>
      </c>
    </row>
    <row r="27" spans="1:16" s="49" customFormat="1" ht="34.5" customHeight="1">
      <c r="A27" s="74" t="s">
        <v>53</v>
      </c>
      <c r="B27" s="75"/>
      <c r="C27" s="75"/>
      <c r="D27" s="13">
        <f>D16+D21+D22+D25</f>
        <v>149720.00286394748</v>
      </c>
      <c r="E27" s="13">
        <f>E16+E21+E22+E25</f>
        <v>9656.99</v>
      </c>
      <c r="F27" s="14">
        <f>F26+F21+F16</f>
        <v>11369.77</v>
      </c>
      <c r="G27" s="13">
        <f>G26+G21+G16</f>
        <v>14.44</v>
      </c>
      <c r="H27" s="13">
        <f t="shared" si="0"/>
        <v>11355.33</v>
      </c>
      <c r="I27" s="13">
        <f t="shared" si="1"/>
        <v>1698.3400000000001</v>
      </c>
      <c r="J27" s="15">
        <f t="shared" si="2"/>
        <v>0.17586639315148925</v>
      </c>
      <c r="K27" s="13">
        <f>K16+K21+K22+K25</f>
        <v>24354.01</v>
      </c>
      <c r="L27" s="13">
        <f>L16+L21+L22+L25</f>
        <v>28242.370000000003</v>
      </c>
      <c r="M27" s="13">
        <f>M16+M21+M22+M25</f>
        <v>21.73</v>
      </c>
      <c r="N27" s="13">
        <f t="shared" si="3"/>
        <v>28220.640000000003</v>
      </c>
      <c r="O27" s="13">
        <f t="shared" si="4"/>
        <v>3866.6300000000047</v>
      </c>
      <c r="P27" s="15">
        <f t="shared" si="5"/>
        <v>0.15876769369808114</v>
      </c>
    </row>
    <row r="28" spans="12:14" ht="19.5">
      <c r="L28" s="62"/>
      <c r="M28" s="62"/>
      <c r="N28" s="62"/>
    </row>
    <row r="37" ht="24.75">
      <c r="J37" s="56"/>
    </row>
    <row r="38" ht="24.75">
      <c r="J38" s="56"/>
    </row>
    <row r="39" ht="24.75">
      <c r="J39" s="56"/>
    </row>
    <row r="40" ht="24.75">
      <c r="J40" s="56"/>
    </row>
    <row r="41" ht="24.75">
      <c r="J41" s="56"/>
    </row>
    <row r="42" ht="24.75">
      <c r="J42" s="56"/>
    </row>
    <row r="43" ht="24.75">
      <c r="J43" s="56"/>
    </row>
    <row r="44" ht="24.75">
      <c r="J44" s="56"/>
    </row>
    <row r="45" ht="24.75">
      <c r="J45" s="56"/>
    </row>
    <row r="46" ht="24.75">
      <c r="J46" s="56"/>
    </row>
    <row r="47" ht="24.75">
      <c r="J47" s="56"/>
    </row>
    <row r="48" ht="19.5">
      <c r="J48" s="57"/>
    </row>
  </sheetData>
  <sheetProtection/>
  <mergeCells count="32">
    <mergeCell ref="B17:C17"/>
    <mergeCell ref="B18:C18"/>
    <mergeCell ref="B19:C19"/>
    <mergeCell ref="B20:C20"/>
    <mergeCell ref="A26:C26"/>
    <mergeCell ref="A27:C27"/>
    <mergeCell ref="A21:C21"/>
    <mergeCell ref="B22:C22"/>
    <mergeCell ref="B23:B24"/>
    <mergeCell ref="A25:C25"/>
    <mergeCell ref="B11:C11"/>
    <mergeCell ref="B12:C12"/>
    <mergeCell ref="B13:C13"/>
    <mergeCell ref="B14:C14"/>
    <mergeCell ref="B15:C15"/>
    <mergeCell ref="A16:C16"/>
    <mergeCell ref="O8:P8"/>
    <mergeCell ref="A9:A10"/>
    <mergeCell ref="B9:C10"/>
    <mergeCell ref="D9:D10"/>
    <mergeCell ref="E9:E10"/>
    <mergeCell ref="F9:I9"/>
    <mergeCell ref="J9:J10"/>
    <mergeCell ref="K9:K10"/>
    <mergeCell ref="L9:O9"/>
    <mergeCell ref="P9:P10"/>
    <mergeCell ref="O1:P1"/>
    <mergeCell ref="A2:P2"/>
    <mergeCell ref="A3:P3"/>
    <mergeCell ref="A4:P4"/>
    <mergeCell ref="A5:P5"/>
    <mergeCell ref="A7:P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16" ht="37.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3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58"/>
      <c r="N2" s="59"/>
      <c r="O2" s="90" t="s">
        <v>1</v>
      </c>
      <c r="P2" s="90"/>
    </row>
    <row r="3" spans="1:16" ht="27.75">
      <c r="A3" s="84" t="s">
        <v>2</v>
      </c>
      <c r="B3" s="85" t="s">
        <v>3</v>
      </c>
      <c r="C3" s="85"/>
      <c r="D3" s="85" t="s">
        <v>60</v>
      </c>
      <c r="E3" s="85" t="s">
        <v>92</v>
      </c>
      <c r="F3" s="91" t="s">
        <v>93</v>
      </c>
      <c r="G3" s="92"/>
      <c r="H3" s="92"/>
      <c r="I3" s="93"/>
      <c r="J3" s="85" t="s">
        <v>94</v>
      </c>
      <c r="K3" s="85" t="s">
        <v>95</v>
      </c>
      <c r="L3" s="91" t="s">
        <v>96</v>
      </c>
      <c r="M3" s="92"/>
      <c r="N3" s="92"/>
      <c r="O3" s="93"/>
      <c r="P3" s="85" t="s">
        <v>97</v>
      </c>
    </row>
    <row r="4" spans="1:16" ht="222">
      <c r="A4" s="84"/>
      <c r="B4" s="85"/>
      <c r="C4" s="85"/>
      <c r="D4" s="84"/>
      <c r="E4" s="85"/>
      <c r="F4" s="37" t="s">
        <v>98</v>
      </c>
      <c r="G4" s="37" t="s">
        <v>99</v>
      </c>
      <c r="H4" s="37" t="s">
        <v>100</v>
      </c>
      <c r="I4" s="60" t="s">
        <v>63</v>
      </c>
      <c r="J4" s="85"/>
      <c r="K4" s="85"/>
      <c r="L4" s="37" t="s">
        <v>101</v>
      </c>
      <c r="M4" s="37" t="s">
        <v>102</v>
      </c>
      <c r="N4" s="37" t="s">
        <v>103</v>
      </c>
      <c r="O4" s="60" t="s">
        <v>20</v>
      </c>
      <c r="P4" s="85"/>
    </row>
    <row r="5" spans="1:16" ht="21.75">
      <c r="A5" s="61" t="s">
        <v>22</v>
      </c>
      <c r="B5" s="94" t="s">
        <v>23</v>
      </c>
      <c r="C5" s="94"/>
      <c r="D5" s="61" t="s">
        <v>25</v>
      </c>
      <c r="E5" s="61" t="s">
        <v>24</v>
      </c>
      <c r="F5" s="61" t="s">
        <v>27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</row>
    <row r="6" spans="1:16" ht="29.25">
      <c r="A6" s="41" t="s">
        <v>28</v>
      </c>
      <c r="B6" s="88" t="s">
        <v>29</v>
      </c>
      <c r="C6" s="88"/>
      <c r="D6" s="42">
        <f>'[1] Target''14-15'!B22</f>
        <v>10251.55</v>
      </c>
      <c r="E6" s="43">
        <f>'[1]2013-14_(data entry)'!B6-'[1]2013-14_(data entry)'!F6</f>
        <v>4</v>
      </c>
      <c r="F6" s="44" t="str">
        <f>'[1]2014-15(DataEntrySheet) '!B7</f>
        <v>(2)</v>
      </c>
      <c r="G6" s="43" t="str">
        <f>'[1]2014-15(DataEntrySheet) '!F7</f>
        <v>(6)</v>
      </c>
      <c r="H6" s="43">
        <f>F6-G6</f>
        <v>4</v>
      </c>
      <c r="I6" s="43">
        <f>H6-E6</f>
        <v>0</v>
      </c>
      <c r="J6" s="45">
        <f>I6/E6</f>
        <v>0</v>
      </c>
      <c r="K6" s="43">
        <f>'[1]2013-14_(data entry)'!B7-'[1]2013-14_(data entry)'!F7</f>
        <v>1032.5900000000001</v>
      </c>
      <c r="L6" s="44">
        <f>'[1]2014-15(DataEntrySheet) '!B8</f>
        <v>1035.86</v>
      </c>
      <c r="M6" s="43">
        <f>'[1]2014-15(DataEntrySheet) '!F8</f>
        <v>0</v>
      </c>
      <c r="N6" s="43">
        <f>L6-M6</f>
        <v>1035.86</v>
      </c>
      <c r="O6" s="43">
        <f>N6-K6</f>
        <v>3.2699999999997544</v>
      </c>
      <c r="P6" s="45">
        <f>O6/K6</f>
        <v>0.00316679417774698</v>
      </c>
    </row>
    <row r="7" spans="1:16" ht="29.25">
      <c r="A7" s="41" t="s">
        <v>30</v>
      </c>
      <c r="B7" s="88" t="s">
        <v>31</v>
      </c>
      <c r="C7" s="88"/>
      <c r="D7" s="42">
        <f>'[1] Target''14-15'!C22</f>
        <v>12078.189999999999</v>
      </c>
      <c r="E7" s="43" t="str">
        <f>'[1]2013-14_(data entry)'!C6</f>
        <v>(3)</v>
      </c>
      <c r="F7" s="44" t="str">
        <f>'[1]2014-15(DataEntrySheet) '!C7</f>
        <v>(3)</v>
      </c>
      <c r="G7" s="43">
        <v>0</v>
      </c>
      <c r="H7" s="43">
        <f aca="true" t="shared" si="0" ref="H7:H21">F7-G7</f>
        <v>-3</v>
      </c>
      <c r="I7" s="43">
        <f aca="true" t="shared" si="1" ref="I7:I21">H7-E7</f>
        <v>0</v>
      </c>
      <c r="J7" s="45">
        <f aca="true" t="shared" si="2" ref="J7:J21">I7/E7</f>
        <v>0</v>
      </c>
      <c r="K7" s="43">
        <f>'[1]2013-14_(data entry)'!C7</f>
        <v>1163.32</v>
      </c>
      <c r="L7" s="44">
        <f>'[1]2014-15(DataEntrySheet) '!C8</f>
        <v>1306.59</v>
      </c>
      <c r="M7" s="43">
        <v>0</v>
      </c>
      <c r="N7" s="43">
        <f aca="true" t="shared" si="3" ref="N7:N21">L7-M7</f>
        <v>1306.59</v>
      </c>
      <c r="O7" s="43">
        <f aca="true" t="shared" si="4" ref="O7:O21">N7-K7</f>
        <v>143.26999999999998</v>
      </c>
      <c r="P7" s="45">
        <f aca="true" t="shared" si="5" ref="P7:P21">O7/K7</f>
        <v>0.12315613932537908</v>
      </c>
    </row>
    <row r="8" spans="1:16" ht="29.25">
      <c r="A8" s="41" t="s">
        <v>32</v>
      </c>
      <c r="B8" s="88" t="s">
        <v>33</v>
      </c>
      <c r="C8" s="88"/>
      <c r="D8" s="42">
        <f>'[1] Target''14-15'!D22</f>
        <v>3189.42</v>
      </c>
      <c r="E8" s="43" t="str">
        <f>'[1]2013-14_(data entry)'!D6</f>
        <v>(4)</v>
      </c>
      <c r="F8" s="44" t="str">
        <f>'[1]2014-15(DataEntrySheet) '!D7</f>
        <v>(4)</v>
      </c>
      <c r="G8" s="43">
        <v>0</v>
      </c>
      <c r="H8" s="43">
        <f t="shared" si="0"/>
        <v>-4</v>
      </c>
      <c r="I8" s="43">
        <f t="shared" si="1"/>
        <v>0</v>
      </c>
      <c r="J8" s="45">
        <f t="shared" si="2"/>
        <v>0</v>
      </c>
      <c r="K8" s="43">
        <f>'[1]2013-14_(data entry)'!D7</f>
        <v>375.21</v>
      </c>
      <c r="L8" s="44">
        <f>'[1]2014-15(DataEntrySheet) '!D8</f>
        <v>427.56</v>
      </c>
      <c r="M8" s="43">
        <v>0</v>
      </c>
      <c r="N8" s="43">
        <f t="shared" si="3"/>
        <v>427.56</v>
      </c>
      <c r="O8" s="43">
        <f t="shared" si="4"/>
        <v>52.35000000000002</v>
      </c>
      <c r="P8" s="45">
        <f t="shared" si="5"/>
        <v>0.13952186775405778</v>
      </c>
    </row>
    <row r="9" spans="1:16" ht="29.25">
      <c r="A9" s="41" t="s">
        <v>34</v>
      </c>
      <c r="B9" s="88" t="s">
        <v>35</v>
      </c>
      <c r="C9" s="88"/>
      <c r="D9" s="42">
        <f>'[1] Target''14-15'!E22</f>
        <v>22.24</v>
      </c>
      <c r="E9" s="43" t="str">
        <f>'[1]2013-14_(data entry)'!E6</f>
        <v>(5)</v>
      </c>
      <c r="F9" s="44" t="str">
        <f>'[1]2014-15(DataEntrySheet) '!E7</f>
        <v>(5)</v>
      </c>
      <c r="G9" s="43">
        <v>0</v>
      </c>
      <c r="H9" s="43">
        <f t="shared" si="0"/>
        <v>-5</v>
      </c>
      <c r="I9" s="43">
        <f t="shared" si="1"/>
        <v>0</v>
      </c>
      <c r="J9" s="45">
        <f t="shared" si="2"/>
        <v>0</v>
      </c>
      <c r="K9" s="43">
        <f>'[1]2013-14_(data entry)'!E7</f>
        <v>3.33</v>
      </c>
      <c r="L9" s="44">
        <f>'[1]2014-15(DataEntrySheet) '!E8</f>
        <v>4.17</v>
      </c>
      <c r="M9" s="43">
        <v>0</v>
      </c>
      <c r="N9" s="43">
        <f t="shared" si="3"/>
        <v>4.17</v>
      </c>
      <c r="O9" s="43">
        <f t="shared" si="4"/>
        <v>0.8399999999999999</v>
      </c>
      <c r="P9" s="45">
        <f t="shared" si="5"/>
        <v>0.25225225225225223</v>
      </c>
    </row>
    <row r="10" spans="1:16" ht="29.25">
      <c r="A10" s="74" t="s">
        <v>36</v>
      </c>
      <c r="B10" s="75"/>
      <c r="C10" s="75"/>
      <c r="D10" s="12">
        <f>D9+D8+D7+D6</f>
        <v>25541.399999999998</v>
      </c>
      <c r="E10" s="13">
        <f>E6+E7+E8+E9</f>
        <v>-8</v>
      </c>
      <c r="F10" s="14">
        <f>SUM(F6:F9)</f>
        <v>0</v>
      </c>
      <c r="G10" s="13">
        <f>SUM(G6:G9)</f>
        <v>0</v>
      </c>
      <c r="H10" s="13">
        <f t="shared" si="0"/>
        <v>0</v>
      </c>
      <c r="I10" s="13">
        <f t="shared" si="1"/>
        <v>8</v>
      </c>
      <c r="J10" s="15">
        <f t="shared" si="2"/>
        <v>-1</v>
      </c>
      <c r="K10" s="13">
        <f>K6+K7+K8+K9</f>
        <v>2574.45</v>
      </c>
      <c r="L10" s="14">
        <f>L6+L7+L8+L9</f>
        <v>2774.18</v>
      </c>
      <c r="M10" s="13">
        <f>M6+M7+M8+M9</f>
        <v>0</v>
      </c>
      <c r="N10" s="13">
        <f t="shared" si="3"/>
        <v>2774.18</v>
      </c>
      <c r="O10" s="13">
        <f>O6+O7+O8+O9</f>
        <v>199.72999999999976</v>
      </c>
      <c r="P10" s="15">
        <f t="shared" si="5"/>
        <v>0.07758161937501205</v>
      </c>
    </row>
    <row r="11" spans="1:16" ht="29.25">
      <c r="A11" s="41" t="s">
        <v>37</v>
      </c>
      <c r="B11" s="89" t="s">
        <v>38</v>
      </c>
      <c r="C11" s="89"/>
      <c r="D11" s="42">
        <f>'[1] Target''14-15'!G22</f>
        <v>994.0681279676604</v>
      </c>
      <c r="E11" s="43" t="str">
        <f>'[1]2013-14_(data entry)'!H6</f>
        <v>(8)</v>
      </c>
      <c r="F11" s="44" t="str">
        <f>'[1]2014-15(DataEntrySheet) '!H7</f>
        <v>(8)</v>
      </c>
      <c r="G11" s="43">
        <v>0</v>
      </c>
      <c r="H11" s="43">
        <f t="shared" si="0"/>
        <v>-8</v>
      </c>
      <c r="I11" s="43">
        <f t="shared" si="1"/>
        <v>0</v>
      </c>
      <c r="J11" s="45">
        <f t="shared" si="2"/>
        <v>0</v>
      </c>
      <c r="K11" s="43">
        <f>'[1]2013-14_(data entry)'!H7</f>
        <v>12.090000000000002</v>
      </c>
      <c r="L11" s="48">
        <f>'[1]2014-15(DataEntrySheet) '!H8</f>
        <v>12.7</v>
      </c>
      <c r="M11" s="43">
        <v>0</v>
      </c>
      <c r="N11" s="43">
        <f t="shared" si="3"/>
        <v>12.7</v>
      </c>
      <c r="O11" s="43">
        <f t="shared" si="4"/>
        <v>0.6099999999999977</v>
      </c>
      <c r="P11" s="45">
        <f t="shared" si="5"/>
        <v>0.050454921422663154</v>
      </c>
    </row>
    <row r="12" spans="1:16" ht="29.25">
      <c r="A12" s="41" t="s">
        <v>39</v>
      </c>
      <c r="B12" s="88" t="s">
        <v>74</v>
      </c>
      <c r="C12" s="88"/>
      <c r="D12" s="42">
        <f>'[1] Target''14-15'!H22</f>
        <v>25780.28369516191</v>
      </c>
      <c r="E12" s="43" t="str">
        <f>'[1]2013-14_(data entry)'!I6</f>
        <v>(9)</v>
      </c>
      <c r="F12" s="44" t="str">
        <f>'[1]2014-15(DataEntrySheet) '!I7</f>
        <v>(9)</v>
      </c>
      <c r="G12" s="43">
        <v>0</v>
      </c>
      <c r="H12" s="43">
        <f t="shared" si="0"/>
        <v>-9</v>
      </c>
      <c r="I12" s="43">
        <f t="shared" si="1"/>
        <v>0</v>
      </c>
      <c r="J12" s="45">
        <f t="shared" si="2"/>
        <v>0</v>
      </c>
      <c r="K12" s="43">
        <f>'[1]2013-14_(data entry)'!I7</f>
        <v>2048.82</v>
      </c>
      <c r="L12" s="48">
        <f>'[1]2014-15(DataEntrySheet) '!I8</f>
        <v>2308.45</v>
      </c>
      <c r="M12" s="43">
        <v>0</v>
      </c>
      <c r="N12" s="43">
        <f t="shared" si="3"/>
        <v>2308.45</v>
      </c>
      <c r="O12" s="43">
        <f t="shared" si="4"/>
        <v>259.62999999999965</v>
      </c>
      <c r="P12" s="45">
        <f t="shared" si="5"/>
        <v>0.12672172274772778</v>
      </c>
    </row>
    <row r="13" spans="1:16" ht="29.25">
      <c r="A13" s="41" t="s">
        <v>41</v>
      </c>
      <c r="B13" s="88" t="s">
        <v>42</v>
      </c>
      <c r="C13" s="88"/>
      <c r="D13" s="42">
        <f>'[1] Target''14-15'!I22</f>
        <v>11926.251817140517</v>
      </c>
      <c r="E13" s="43" t="str">
        <f>'[1]2013-14_(data entry)'!J6</f>
        <v>(10)</v>
      </c>
      <c r="F13" s="44" t="str">
        <f>'[1]2014-15(DataEntrySheet) '!J7</f>
        <v>(10)</v>
      </c>
      <c r="G13" s="43">
        <v>0</v>
      </c>
      <c r="H13" s="43">
        <f t="shared" si="0"/>
        <v>-10</v>
      </c>
      <c r="I13" s="43">
        <f t="shared" si="1"/>
        <v>0</v>
      </c>
      <c r="J13" s="45">
        <f t="shared" si="2"/>
        <v>0</v>
      </c>
      <c r="K13" s="43">
        <f>'[1]2013-14_(data entry)'!J7</f>
        <v>837.6199999999998</v>
      </c>
      <c r="L13" s="48">
        <f>'[1]2014-15(DataEntrySheet) '!J8</f>
        <v>809.8</v>
      </c>
      <c r="M13" s="43">
        <v>0</v>
      </c>
      <c r="N13" s="43">
        <f t="shared" si="3"/>
        <v>809.8</v>
      </c>
      <c r="O13" s="43">
        <f t="shared" si="4"/>
        <v>-27.819999999999823</v>
      </c>
      <c r="P13" s="45">
        <f t="shared" si="5"/>
        <v>-0.03321315154843465</v>
      </c>
    </row>
    <row r="14" spans="1:16" ht="29.25">
      <c r="A14" s="41" t="s">
        <v>43</v>
      </c>
      <c r="B14" s="89" t="s">
        <v>75</v>
      </c>
      <c r="C14" s="89"/>
      <c r="D14" s="42">
        <f>'[1] Target''14-15'!J22</f>
        <v>4.442291098823079</v>
      </c>
      <c r="E14" s="43" t="str">
        <f>'[1]2013-14_(data entry)'!K6</f>
        <v>(11)</v>
      </c>
      <c r="F14" s="44" t="str">
        <f>'[1]2014-15(DataEntrySheet) '!K7</f>
        <v>(11)</v>
      </c>
      <c r="G14" s="43">
        <v>0</v>
      </c>
      <c r="H14" s="43">
        <f t="shared" si="0"/>
        <v>-11</v>
      </c>
      <c r="I14" s="43">
        <f t="shared" si="1"/>
        <v>0</v>
      </c>
      <c r="J14" s="45">
        <f t="shared" si="2"/>
        <v>0</v>
      </c>
      <c r="K14" s="43">
        <f>'[1]2013-14_(data entry)'!K7</f>
        <v>0.32000000000000006</v>
      </c>
      <c r="L14" s="48">
        <f>'[1]2014-15(DataEntrySheet) '!K8</f>
        <v>0.44</v>
      </c>
      <c r="M14" s="43">
        <v>0</v>
      </c>
      <c r="N14" s="43">
        <f t="shared" si="3"/>
        <v>0.44</v>
      </c>
      <c r="O14" s="43">
        <f t="shared" si="4"/>
        <v>0.11999999999999994</v>
      </c>
      <c r="P14" s="45">
        <f t="shared" si="5"/>
        <v>0.3749999999999997</v>
      </c>
    </row>
    <row r="15" spans="1:16" ht="29.25">
      <c r="A15" s="74" t="s">
        <v>36</v>
      </c>
      <c r="B15" s="75"/>
      <c r="C15" s="75"/>
      <c r="D15" s="12">
        <f>D11+D12+D13+D14</f>
        <v>38705.045931368906</v>
      </c>
      <c r="E15" s="13">
        <f>E11+E12+E13+E14</f>
        <v>-38</v>
      </c>
      <c r="F15" s="14">
        <f>F11+F12+F13+F14</f>
        <v>-38</v>
      </c>
      <c r="G15" s="13">
        <f>G11+G12+G13+G14</f>
        <v>0</v>
      </c>
      <c r="H15" s="13">
        <f>F15-G15</f>
        <v>-38</v>
      </c>
      <c r="I15" s="13">
        <f t="shared" si="1"/>
        <v>0</v>
      </c>
      <c r="J15" s="15">
        <f t="shared" si="2"/>
        <v>0</v>
      </c>
      <c r="K15" s="13">
        <f>K11+K12+K13+K14</f>
        <v>2898.8500000000004</v>
      </c>
      <c r="L15" s="14">
        <f>L11+L12+L13+L14</f>
        <v>3131.39</v>
      </c>
      <c r="M15" s="14">
        <f>M11+M12+M13+M14</f>
        <v>0</v>
      </c>
      <c r="N15" s="13">
        <f t="shared" si="3"/>
        <v>3131.39</v>
      </c>
      <c r="O15" s="13">
        <f t="shared" si="4"/>
        <v>232.5399999999995</v>
      </c>
      <c r="P15" s="15">
        <f t="shared" si="5"/>
        <v>0.08021801748969401</v>
      </c>
    </row>
    <row r="16" spans="1:16" ht="29.25">
      <c r="A16" s="10" t="s">
        <v>45</v>
      </c>
      <c r="B16" s="78" t="s">
        <v>46</v>
      </c>
      <c r="C16" s="78"/>
      <c r="D16" s="12">
        <f>'[1] Target''14-15'!L22</f>
        <v>32339</v>
      </c>
      <c r="E16" s="13" t="str">
        <f>'[1]2013-14_(data entry)'!M6</f>
        <v>(13)</v>
      </c>
      <c r="F16" s="22" t="str">
        <f>'[1]2014-15(DataEntrySheet) '!M7</f>
        <v>(13)</v>
      </c>
      <c r="G16" s="13">
        <v>0</v>
      </c>
      <c r="H16" s="13">
        <f t="shared" si="0"/>
        <v>-13</v>
      </c>
      <c r="I16" s="13">
        <f t="shared" si="1"/>
        <v>0</v>
      </c>
      <c r="J16" s="15">
        <f t="shared" si="2"/>
        <v>0</v>
      </c>
      <c r="K16" s="13">
        <f>'[1]2013-14_(data entry)'!M7</f>
        <v>1864.65</v>
      </c>
      <c r="L16" s="14">
        <f>'[1]2014-15(DataEntrySheet) '!M8</f>
        <v>2023.65</v>
      </c>
      <c r="M16" s="13">
        <v>0</v>
      </c>
      <c r="N16" s="13">
        <f t="shared" si="3"/>
        <v>2023.65</v>
      </c>
      <c r="O16" s="13">
        <f t="shared" si="4"/>
        <v>159</v>
      </c>
      <c r="P16" s="15">
        <f t="shared" si="5"/>
        <v>0.08527069423216153</v>
      </c>
    </row>
    <row r="17" spans="1:16" ht="29.25">
      <c r="A17" s="41" t="s">
        <v>47</v>
      </c>
      <c r="B17" s="95" t="s">
        <v>76</v>
      </c>
      <c r="C17" s="50" t="s">
        <v>49</v>
      </c>
      <c r="D17" s="42">
        <f>'[1] Target''14-15'!M22</f>
        <v>689.8499999999999</v>
      </c>
      <c r="E17" s="43" t="str">
        <f>'[1]2013-14_(data entry)'!N6</f>
        <v>(14)</v>
      </c>
      <c r="F17" s="44" t="str">
        <f>'[1]2014-15(DataEntrySheet) '!N7</f>
        <v>(14)</v>
      </c>
      <c r="G17" s="43">
        <v>0</v>
      </c>
      <c r="H17" s="43">
        <f>F17-G17</f>
        <v>-14</v>
      </c>
      <c r="I17" s="43">
        <f t="shared" si="1"/>
        <v>0</v>
      </c>
      <c r="J17" s="45">
        <f t="shared" si="2"/>
        <v>0</v>
      </c>
      <c r="K17" s="43">
        <f>'[1]2013-14_(data entry)'!N7</f>
        <v>48.76</v>
      </c>
      <c r="L17" s="48">
        <f>'[1]2014-15(DataEntrySheet) '!N8</f>
        <v>58.39</v>
      </c>
      <c r="M17" s="13">
        <v>0</v>
      </c>
      <c r="N17" s="43">
        <f t="shared" si="3"/>
        <v>58.39</v>
      </c>
      <c r="O17" s="43">
        <f t="shared" si="4"/>
        <v>9.630000000000003</v>
      </c>
      <c r="P17" s="45">
        <f t="shared" si="5"/>
        <v>0.1974979491386383</v>
      </c>
    </row>
    <row r="18" spans="1:16" ht="175.5">
      <c r="A18" s="41"/>
      <c r="B18" s="95"/>
      <c r="C18" s="52" t="s">
        <v>50</v>
      </c>
      <c r="D18" s="42">
        <f>'[1] Target''14-15'!N22</f>
        <v>0.15</v>
      </c>
      <c r="E18" s="43" t="str">
        <f>'[1]2013-14_(data entry)'!O6</f>
        <v>(15)</v>
      </c>
      <c r="F18" s="44" t="str">
        <f>'[1]2014-15(DataEntrySheet) '!O7</f>
        <v>(15)</v>
      </c>
      <c r="G18" s="43">
        <v>0</v>
      </c>
      <c r="H18" s="43">
        <f t="shared" si="0"/>
        <v>-15</v>
      </c>
      <c r="I18" s="43">
        <f t="shared" si="1"/>
        <v>0</v>
      </c>
      <c r="J18" s="45">
        <f t="shared" si="2"/>
        <v>0</v>
      </c>
      <c r="K18" s="43">
        <f>'[1]2013-14_(data entry)'!O7</f>
        <v>0.07</v>
      </c>
      <c r="L18" s="48">
        <f>'[1]2014-15(DataEntrySheet) '!O8</f>
        <v>0.01</v>
      </c>
      <c r="M18" s="43">
        <v>0</v>
      </c>
      <c r="N18" s="43">
        <f t="shared" si="3"/>
        <v>0.01</v>
      </c>
      <c r="O18" s="43">
        <f t="shared" si="4"/>
        <v>-0.060000000000000005</v>
      </c>
      <c r="P18" s="45">
        <f t="shared" si="5"/>
        <v>-0.8571428571428571</v>
      </c>
    </row>
    <row r="19" spans="1:16" ht="29.25">
      <c r="A19" s="75" t="s">
        <v>51</v>
      </c>
      <c r="B19" s="75"/>
      <c r="C19" s="75"/>
      <c r="D19" s="12">
        <f>D17+D18</f>
        <v>689.9999999999999</v>
      </c>
      <c r="E19" s="13">
        <f>E17+E18</f>
        <v>-29</v>
      </c>
      <c r="F19" s="14">
        <f>F17+F18</f>
        <v>-29</v>
      </c>
      <c r="G19" s="13">
        <f>G17+G18</f>
        <v>0</v>
      </c>
      <c r="H19" s="13">
        <f t="shared" si="0"/>
        <v>-29</v>
      </c>
      <c r="I19" s="13">
        <f t="shared" si="1"/>
        <v>0</v>
      </c>
      <c r="J19" s="15">
        <f t="shared" si="2"/>
        <v>0</v>
      </c>
      <c r="K19" s="13">
        <f>K18+K17</f>
        <v>48.83</v>
      </c>
      <c r="L19" s="14">
        <f>L17+L18</f>
        <v>58.4</v>
      </c>
      <c r="M19" s="14">
        <f>M17+M18</f>
        <v>0</v>
      </c>
      <c r="N19" s="13">
        <f t="shared" si="3"/>
        <v>58.4</v>
      </c>
      <c r="O19" s="13">
        <f t="shared" si="4"/>
        <v>9.57</v>
      </c>
      <c r="P19" s="15">
        <f t="shared" si="5"/>
        <v>0.19598607413475325</v>
      </c>
    </row>
    <row r="20" spans="1:16" ht="29.25">
      <c r="A20" s="75" t="s">
        <v>52</v>
      </c>
      <c r="B20" s="75"/>
      <c r="C20" s="75"/>
      <c r="D20" s="12">
        <f>D16+D19</f>
        <v>33029</v>
      </c>
      <c r="E20" s="13">
        <f>E16+E19</f>
        <v>-42</v>
      </c>
      <c r="F20" s="14">
        <f>F16+F19</f>
        <v>-42</v>
      </c>
      <c r="G20" s="13">
        <f>G16+G19</f>
        <v>0</v>
      </c>
      <c r="H20" s="13">
        <f t="shared" si="0"/>
        <v>-42</v>
      </c>
      <c r="I20" s="13">
        <f t="shared" si="1"/>
        <v>0</v>
      </c>
      <c r="J20" s="15">
        <f t="shared" si="2"/>
        <v>0</v>
      </c>
      <c r="K20" s="13">
        <f>K16+K19</f>
        <v>1913.48</v>
      </c>
      <c r="L20" s="13">
        <f>L16+L19</f>
        <v>2082.05</v>
      </c>
      <c r="M20" s="13">
        <f>M16+M19</f>
        <v>0</v>
      </c>
      <c r="N20" s="13">
        <f t="shared" si="3"/>
        <v>2082.05</v>
      </c>
      <c r="O20" s="13">
        <f t="shared" si="4"/>
        <v>168.57000000000016</v>
      </c>
      <c r="P20" s="15">
        <f t="shared" si="5"/>
        <v>0.08809603445032096</v>
      </c>
    </row>
    <row r="21" spans="1:16" ht="29.25">
      <c r="A21" s="74" t="s">
        <v>53</v>
      </c>
      <c r="B21" s="75"/>
      <c r="C21" s="75"/>
      <c r="D21" s="13">
        <f>D10+D15+D16+D19</f>
        <v>97275.4459313689</v>
      </c>
      <c r="E21" s="13">
        <f>E10+E15+E16+E19</f>
        <v>-88</v>
      </c>
      <c r="F21" s="14">
        <f>F20+F15+F10</f>
        <v>-80</v>
      </c>
      <c r="G21" s="13">
        <f>G20+G15+G10</f>
        <v>0</v>
      </c>
      <c r="H21" s="13">
        <f t="shared" si="0"/>
        <v>-80</v>
      </c>
      <c r="I21" s="13">
        <f t="shared" si="1"/>
        <v>8</v>
      </c>
      <c r="J21" s="15">
        <f t="shared" si="2"/>
        <v>-0.09090909090909091</v>
      </c>
      <c r="K21" s="13">
        <f>K10+K15+K16+K19</f>
        <v>7386.780000000001</v>
      </c>
      <c r="L21" s="13">
        <f>L10+L15+L16+L19</f>
        <v>7987.619999999999</v>
      </c>
      <c r="M21" s="13">
        <f>M10+M15+M16+M19</f>
        <v>0</v>
      </c>
      <c r="N21" s="13">
        <f t="shared" si="3"/>
        <v>7987.619999999999</v>
      </c>
      <c r="O21" s="13">
        <f t="shared" si="4"/>
        <v>600.8399999999983</v>
      </c>
      <c r="P21" s="15">
        <f t="shared" si="5"/>
        <v>0.08133990723969013</v>
      </c>
    </row>
  </sheetData>
  <sheetProtection/>
  <mergeCells count="27">
    <mergeCell ref="A21:C21"/>
    <mergeCell ref="B16:C16"/>
    <mergeCell ref="B17:B18"/>
    <mergeCell ref="A19:C19"/>
    <mergeCell ref="A20:C20"/>
    <mergeCell ref="A10:C10"/>
    <mergeCell ref="B11:C11"/>
    <mergeCell ref="B12:C12"/>
    <mergeCell ref="B13:C13"/>
    <mergeCell ref="B14:C14"/>
    <mergeCell ref="A15:C15"/>
    <mergeCell ref="P3:P4"/>
    <mergeCell ref="B5:C5"/>
    <mergeCell ref="B6:C6"/>
    <mergeCell ref="B7:C7"/>
    <mergeCell ref="B8:C8"/>
    <mergeCell ref="B9:C9"/>
    <mergeCell ref="A1:P1"/>
    <mergeCell ref="O2:P2"/>
    <mergeCell ref="A3:A4"/>
    <mergeCell ref="B3:C4"/>
    <mergeCell ref="D3:D4"/>
    <mergeCell ref="E3:E4"/>
    <mergeCell ref="F3:I3"/>
    <mergeCell ref="J3:J4"/>
    <mergeCell ref="K3:K4"/>
    <mergeCell ref="L3:O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8.00390625" style="55" customWidth="1"/>
    <col min="2" max="2" width="17.8515625" style="55" customWidth="1"/>
    <col min="3" max="3" width="31.57421875" style="55" customWidth="1"/>
    <col min="4" max="4" width="18.421875" style="55" customWidth="1"/>
    <col min="5" max="5" width="17.00390625" style="55" customWidth="1"/>
    <col min="6" max="6" width="17.8515625" style="55" customWidth="1"/>
    <col min="7" max="7" width="19.140625" style="55" customWidth="1"/>
    <col min="8" max="8" width="16.7109375" style="55" customWidth="1"/>
    <col min="9" max="9" width="16.28125" style="55" customWidth="1"/>
    <col min="10" max="10" width="20.421875" style="55" customWidth="1"/>
    <col min="11" max="11" width="17.00390625" style="55" customWidth="1"/>
    <col min="12" max="12" width="17.57421875" style="55" customWidth="1"/>
    <col min="13" max="13" width="19.140625" style="55" bestFit="1" customWidth="1"/>
    <col min="14" max="14" width="17.00390625" style="55" customWidth="1"/>
    <col min="15" max="15" width="15.8515625" style="55" customWidth="1"/>
    <col min="16" max="16" width="19.8515625" style="55" customWidth="1"/>
    <col min="17" max="17" width="8.8515625" style="55" customWidth="1"/>
    <col min="18" max="18" width="25.140625" style="55" bestFit="1" customWidth="1"/>
    <col min="19" max="16384" width="8.8515625" style="55" customWidth="1"/>
  </cols>
  <sheetData>
    <row r="1" spans="1:16" s="30" customFormat="1" ht="2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80" t="s">
        <v>104</v>
      </c>
      <c r="P1" s="80"/>
    </row>
    <row r="2" spans="1:16" s="31" customFormat="1" ht="32.25" customHeight="1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s="31" customFormat="1" ht="30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31" customFormat="1" ht="31.5" customHeight="1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31" customFormat="1" ht="32.25" customHeight="1">
      <c r="A5" s="81" t="s">
        <v>58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33" customFormat="1" ht="3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33" customFormat="1" ht="37.5">
      <c r="A7" s="82" t="s">
        <v>105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s="35" customFormat="1" ht="20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58"/>
      <c r="N8" s="59"/>
      <c r="O8" s="90" t="s">
        <v>1</v>
      </c>
      <c r="P8" s="90"/>
    </row>
    <row r="9" spans="1:16" s="38" customFormat="1" ht="33.75" customHeight="1">
      <c r="A9" s="84" t="s">
        <v>2</v>
      </c>
      <c r="B9" s="85" t="s">
        <v>3</v>
      </c>
      <c r="C9" s="85"/>
      <c r="D9" s="85" t="s">
        <v>60</v>
      </c>
      <c r="E9" s="85" t="s">
        <v>106</v>
      </c>
      <c r="F9" s="91" t="s">
        <v>107</v>
      </c>
      <c r="G9" s="92"/>
      <c r="H9" s="92"/>
      <c r="I9" s="93"/>
      <c r="J9" s="85" t="s">
        <v>108</v>
      </c>
      <c r="K9" s="85" t="s">
        <v>109</v>
      </c>
      <c r="L9" s="91" t="s">
        <v>110</v>
      </c>
      <c r="M9" s="92"/>
      <c r="N9" s="92"/>
      <c r="O9" s="93"/>
      <c r="P9" s="85" t="s">
        <v>111</v>
      </c>
    </row>
    <row r="10" spans="1:16" s="38" customFormat="1" ht="134.25" customHeight="1">
      <c r="A10" s="84"/>
      <c r="B10" s="85"/>
      <c r="C10" s="85"/>
      <c r="D10" s="84"/>
      <c r="E10" s="85"/>
      <c r="F10" s="37" t="s">
        <v>112</v>
      </c>
      <c r="G10" s="37" t="s">
        <v>113</v>
      </c>
      <c r="H10" s="37" t="s">
        <v>114</v>
      </c>
      <c r="I10" s="60" t="s">
        <v>115</v>
      </c>
      <c r="J10" s="85"/>
      <c r="K10" s="85"/>
      <c r="L10" s="37" t="s">
        <v>116</v>
      </c>
      <c r="M10" s="37" t="s">
        <v>117</v>
      </c>
      <c r="N10" s="37" t="s">
        <v>118</v>
      </c>
      <c r="O10" s="60" t="s">
        <v>20</v>
      </c>
      <c r="P10" s="85"/>
    </row>
    <row r="11" spans="1:16" s="40" customFormat="1" ht="20.25" customHeight="1">
      <c r="A11" s="61" t="s">
        <v>22</v>
      </c>
      <c r="B11" s="94" t="s">
        <v>23</v>
      </c>
      <c r="C11" s="94"/>
      <c r="D11" s="61" t="s">
        <v>25</v>
      </c>
      <c r="E11" s="61" t="s">
        <v>24</v>
      </c>
      <c r="F11" s="61" t="s">
        <v>27</v>
      </c>
      <c r="G11" s="61">
        <v>6</v>
      </c>
      <c r="H11" s="61">
        <v>7</v>
      </c>
      <c r="I11" s="61">
        <v>8</v>
      </c>
      <c r="J11" s="61">
        <v>9</v>
      </c>
      <c r="K11" s="61">
        <v>10</v>
      </c>
      <c r="L11" s="61">
        <v>11</v>
      </c>
      <c r="M11" s="61">
        <v>12</v>
      </c>
      <c r="N11" s="61">
        <v>13</v>
      </c>
      <c r="O11" s="61">
        <v>14</v>
      </c>
      <c r="P11" s="61">
        <v>15</v>
      </c>
    </row>
    <row r="12" spans="1:16" s="46" customFormat="1" ht="32.25">
      <c r="A12" s="41" t="s">
        <v>28</v>
      </c>
      <c r="B12" s="88" t="s">
        <v>29</v>
      </c>
      <c r="C12" s="88"/>
      <c r="D12" s="42">
        <f>'[1] Target''14-15'!B28</f>
        <v>14376.9</v>
      </c>
      <c r="E12" s="43">
        <f>'[1]2013-14_(data entry)F'!B14-22.47</f>
        <v>960.67999</v>
      </c>
      <c r="F12" s="44">
        <f>'[1]2014-15(DataEntrySheet) '!B15</f>
        <v>1159.77</v>
      </c>
      <c r="G12" s="43">
        <f>'[1]2014-15(DataEntrySheet) '!F15</f>
        <v>11.41</v>
      </c>
      <c r="H12" s="43">
        <f>F12-G12</f>
        <v>1148.36</v>
      </c>
      <c r="I12" s="43">
        <f>H12-E12</f>
        <v>187.68000999999992</v>
      </c>
      <c r="J12" s="45">
        <f>I12/E12</f>
        <v>0.19536163129618211</v>
      </c>
      <c r="K12" s="43">
        <f>'[1]2013-14_(data entry)F'!B15-'[1]2013-14_(data entry)F'!F15</f>
        <v>5277.36349</v>
      </c>
      <c r="L12" s="44">
        <f>'[1]2014-15(DataEntrySheet) '!B16</f>
        <v>5802.379999999999</v>
      </c>
      <c r="M12" s="43">
        <f>'[1]2014-15(DataEntrySheet) '!F16</f>
        <v>45.59</v>
      </c>
      <c r="N12" s="43">
        <f>L12-M12</f>
        <v>5756.789999999999</v>
      </c>
      <c r="O12" s="43">
        <f>N12-K12</f>
        <v>479.4265099999993</v>
      </c>
      <c r="P12" s="45">
        <f>O12/K12</f>
        <v>0.09084583825019021</v>
      </c>
    </row>
    <row r="13" spans="1:16" s="46" customFormat="1" ht="32.25">
      <c r="A13" s="41" t="s">
        <v>30</v>
      </c>
      <c r="B13" s="88" t="s">
        <v>31</v>
      </c>
      <c r="C13" s="88"/>
      <c r="D13" s="42">
        <f>'[1] Target''14-15'!C28</f>
        <v>16897.85</v>
      </c>
      <c r="E13" s="43">
        <f>'[1]2013-14_(data entry)F'!C14</f>
        <v>1176.3308299999999</v>
      </c>
      <c r="F13" s="44">
        <f>'[1]2014-15(DataEntrySheet) '!C15</f>
        <v>1337.26</v>
      </c>
      <c r="G13" s="43">
        <v>0</v>
      </c>
      <c r="H13" s="43">
        <f aca="true" t="shared" si="0" ref="H13:H27">F13-G13</f>
        <v>1337.26</v>
      </c>
      <c r="I13" s="43">
        <f aca="true" t="shared" si="1" ref="I13:I27">H13-E13</f>
        <v>160.9291700000001</v>
      </c>
      <c r="J13" s="45">
        <f aca="true" t="shared" si="2" ref="J13:J27">I13/E13</f>
        <v>0.13680604630586798</v>
      </c>
      <c r="K13" s="43">
        <f>'[1]2013-14_(data entry)F'!C15</f>
        <v>6049.80415</v>
      </c>
      <c r="L13" s="44">
        <f>'[1]2014-15(DataEntrySheet) '!C16</f>
        <v>6777.4400000000005</v>
      </c>
      <c r="M13" s="43">
        <v>0</v>
      </c>
      <c r="N13" s="43">
        <f aca="true" t="shared" si="3" ref="N13:N27">L13-M13</f>
        <v>6777.4400000000005</v>
      </c>
      <c r="O13" s="43">
        <f aca="true" t="shared" si="4" ref="O13:O27">N13-K13</f>
        <v>727.6358500000006</v>
      </c>
      <c r="P13" s="45">
        <f aca="true" t="shared" si="5" ref="P13:P27">O13/K13</f>
        <v>0.120274281936879</v>
      </c>
    </row>
    <row r="14" spans="1:16" s="46" customFormat="1" ht="32.25">
      <c r="A14" s="41" t="s">
        <v>32</v>
      </c>
      <c r="B14" s="88" t="s">
        <v>33</v>
      </c>
      <c r="C14" s="88"/>
      <c r="D14" s="42">
        <f>'[1] Target''14-15'!D28</f>
        <v>4415.25</v>
      </c>
      <c r="E14" s="43">
        <f>'[1]2013-14_(data entry)F'!D14</f>
        <v>344.03</v>
      </c>
      <c r="F14" s="44">
        <f>'[1]2014-15(DataEntrySheet) '!D15</f>
        <v>406.16</v>
      </c>
      <c r="G14" s="43">
        <v>0</v>
      </c>
      <c r="H14" s="43">
        <f t="shared" si="0"/>
        <v>406.16</v>
      </c>
      <c r="I14" s="43">
        <f t="shared" si="1"/>
        <v>62.13000000000005</v>
      </c>
      <c r="J14" s="45">
        <f t="shared" si="2"/>
        <v>0.18059471557713005</v>
      </c>
      <c r="K14" s="43">
        <f>'[1]2013-14_(data entry)F'!D15</f>
        <v>1799.2075000000002</v>
      </c>
      <c r="L14" s="44">
        <f>'[1]2014-15(DataEntrySheet) '!D16</f>
        <v>2080.38</v>
      </c>
      <c r="M14" s="43">
        <v>0</v>
      </c>
      <c r="N14" s="43">
        <f t="shared" si="3"/>
        <v>2080.38</v>
      </c>
      <c r="O14" s="43">
        <f t="shared" si="4"/>
        <v>281.1724999999999</v>
      </c>
      <c r="P14" s="45">
        <f t="shared" si="5"/>
        <v>0.15627574918401566</v>
      </c>
    </row>
    <row r="15" spans="1:16" s="46" customFormat="1" ht="32.25">
      <c r="A15" s="41" t="s">
        <v>34</v>
      </c>
      <c r="B15" s="88" t="s">
        <v>35</v>
      </c>
      <c r="C15" s="88"/>
      <c r="D15" s="42">
        <f>'[1] Target''14-15'!E28</f>
        <v>30</v>
      </c>
      <c r="E15" s="43">
        <f>'[1]2013-14_(data entry)F'!E14</f>
        <v>2.32</v>
      </c>
      <c r="F15" s="44">
        <f>'[1]2014-15(DataEntrySheet) '!E15</f>
        <v>3.77</v>
      </c>
      <c r="G15" s="43">
        <v>0</v>
      </c>
      <c r="H15" s="43">
        <f t="shared" si="0"/>
        <v>3.77</v>
      </c>
      <c r="I15" s="43">
        <f t="shared" si="1"/>
        <v>1.4500000000000002</v>
      </c>
      <c r="J15" s="45">
        <f t="shared" si="2"/>
        <v>0.6250000000000001</v>
      </c>
      <c r="K15" s="43">
        <f>'[1]2013-14_(data entry)F'!E15</f>
        <v>18.6075</v>
      </c>
      <c r="L15" s="44">
        <f>'[1]2014-15(DataEntrySheet) '!E18</f>
        <v>24.53</v>
      </c>
      <c r="M15" s="43">
        <v>0</v>
      </c>
      <c r="N15" s="43">
        <f t="shared" si="3"/>
        <v>24.53</v>
      </c>
      <c r="O15" s="43">
        <f t="shared" si="4"/>
        <v>5.922499999999999</v>
      </c>
      <c r="P15" s="45">
        <f t="shared" si="5"/>
        <v>0.3182856375117559</v>
      </c>
    </row>
    <row r="16" spans="1:16" s="47" customFormat="1" ht="32.25">
      <c r="A16" s="74" t="s">
        <v>36</v>
      </c>
      <c r="B16" s="75"/>
      <c r="C16" s="75"/>
      <c r="D16" s="12">
        <f>D15+D14+D13+D12</f>
        <v>35720</v>
      </c>
      <c r="E16" s="13">
        <f>E12+E13+E14+E15</f>
        <v>2483.3608200000003</v>
      </c>
      <c r="F16" s="14">
        <f>SUM(F12:F15)</f>
        <v>2906.9599999999996</v>
      </c>
      <c r="G16" s="13">
        <f>SUM(G12:G15)</f>
        <v>11.41</v>
      </c>
      <c r="H16" s="13">
        <f t="shared" si="0"/>
        <v>2895.5499999999997</v>
      </c>
      <c r="I16" s="13">
        <f t="shared" si="1"/>
        <v>412.1891799999994</v>
      </c>
      <c r="J16" s="15">
        <f t="shared" si="2"/>
        <v>0.16598038298759957</v>
      </c>
      <c r="K16" s="13">
        <f>K12+K13+K14+K15</f>
        <v>13144.98264</v>
      </c>
      <c r="L16" s="14">
        <f>L12+L13+L14+L15</f>
        <v>14684.730000000001</v>
      </c>
      <c r="M16" s="13">
        <f>M12+M13+M14+M15</f>
        <v>45.59</v>
      </c>
      <c r="N16" s="13">
        <f t="shared" si="3"/>
        <v>14639.140000000001</v>
      </c>
      <c r="O16" s="13">
        <f>O12+O13+O14+O15</f>
        <v>1494.1573599999997</v>
      </c>
      <c r="P16" s="15">
        <f t="shared" si="5"/>
        <v>0.1136675034817695</v>
      </c>
    </row>
    <row r="17" spans="1:16" s="46" customFormat="1" ht="34.5" customHeight="1">
      <c r="A17" s="41" t="s">
        <v>37</v>
      </c>
      <c r="B17" s="89" t="s">
        <v>38</v>
      </c>
      <c r="C17" s="89"/>
      <c r="D17" s="42">
        <f>'[1] Target''14-15'!G28</f>
        <v>1063.7037501493369</v>
      </c>
      <c r="E17" s="43">
        <f>'[1]2013-14_(data entry)F'!H14</f>
        <v>16</v>
      </c>
      <c r="F17" s="44">
        <f>'[1]2014-15(DataEntrySheet) '!H15</f>
        <v>15.33</v>
      </c>
      <c r="G17" s="43">
        <v>0</v>
      </c>
      <c r="H17" s="43">
        <f t="shared" si="0"/>
        <v>15.33</v>
      </c>
      <c r="I17" s="43">
        <f t="shared" si="1"/>
        <v>-0.6699999999999999</v>
      </c>
      <c r="J17" s="45">
        <f t="shared" si="2"/>
        <v>-0.041874999999999996</v>
      </c>
      <c r="K17" s="43">
        <f>'[1]2013-14_(data entry)F'!H15</f>
        <v>74.87</v>
      </c>
      <c r="L17" s="48">
        <f>'[1]2014-15(DataEntrySheet) '!H16</f>
        <v>74.72</v>
      </c>
      <c r="M17" s="43">
        <v>0</v>
      </c>
      <c r="N17" s="43">
        <f t="shared" si="3"/>
        <v>74.72</v>
      </c>
      <c r="O17" s="43">
        <f t="shared" si="4"/>
        <v>-0.15000000000000568</v>
      </c>
      <c r="P17" s="45">
        <f t="shared" si="5"/>
        <v>-0.0020034726859891236</v>
      </c>
    </row>
    <row r="18" spans="1:16" s="46" customFormat="1" ht="34.5" customHeight="1">
      <c r="A18" s="41" t="s">
        <v>39</v>
      </c>
      <c r="B18" s="88" t="s">
        <v>74</v>
      </c>
      <c r="C18" s="88"/>
      <c r="D18" s="42">
        <f>'[1] Target''14-15'!H28</f>
        <v>38780.420103364806</v>
      </c>
      <c r="E18" s="43">
        <f>'[1]2013-14_(data entry)F'!I14</f>
        <v>2111.03</v>
      </c>
      <c r="F18" s="44">
        <f>'[1]2014-15(DataEntrySheet) '!I15</f>
        <v>2534</v>
      </c>
      <c r="G18" s="43">
        <v>0</v>
      </c>
      <c r="H18" s="43">
        <f t="shared" si="0"/>
        <v>2534</v>
      </c>
      <c r="I18" s="43">
        <f t="shared" si="1"/>
        <v>422.9699999999998</v>
      </c>
      <c r="J18" s="45">
        <f t="shared" si="2"/>
        <v>0.20036190864175296</v>
      </c>
      <c r="K18" s="43">
        <f>'[1]2013-14_(data entry)F'!I15</f>
        <v>10329.09</v>
      </c>
      <c r="L18" s="48">
        <f>'[1]2014-15(DataEntrySheet) '!I16</f>
        <v>12032.64</v>
      </c>
      <c r="M18" s="43">
        <v>0</v>
      </c>
      <c r="N18" s="43">
        <f t="shared" si="3"/>
        <v>12032.64</v>
      </c>
      <c r="O18" s="43">
        <f t="shared" si="4"/>
        <v>1703.5499999999993</v>
      </c>
      <c r="P18" s="45">
        <f t="shared" si="5"/>
        <v>0.16492740405979608</v>
      </c>
    </row>
    <row r="19" spans="1:16" s="46" customFormat="1" ht="34.5" customHeight="1">
      <c r="A19" s="41" t="s">
        <v>41</v>
      </c>
      <c r="B19" s="88" t="s">
        <v>42</v>
      </c>
      <c r="C19" s="88"/>
      <c r="D19" s="42">
        <f>'[1] Target''14-15'!I28</f>
        <v>16649.26455296042</v>
      </c>
      <c r="E19" s="43">
        <f>'[1]2013-14_(data entry)F'!J14</f>
        <v>1067.4700000000003</v>
      </c>
      <c r="F19" s="44">
        <f>'[1]2014-15(DataEntrySheet) '!J15</f>
        <v>1250.52</v>
      </c>
      <c r="G19" s="43">
        <v>0</v>
      </c>
      <c r="H19" s="43">
        <f t="shared" si="0"/>
        <v>1250.52</v>
      </c>
      <c r="I19" s="43">
        <f t="shared" si="1"/>
        <v>183.04999999999973</v>
      </c>
      <c r="J19" s="45">
        <f t="shared" si="2"/>
        <v>0.17148022895256979</v>
      </c>
      <c r="K19" s="43">
        <f>'[1]2013-14_(data entry)F'!J15</f>
        <v>5206.400000000001</v>
      </c>
      <c r="L19" s="48">
        <f>'[1]2014-15(DataEntrySheet) '!J16</f>
        <v>5996.209999999999</v>
      </c>
      <c r="M19" s="43">
        <v>0</v>
      </c>
      <c r="N19" s="43">
        <f t="shared" si="3"/>
        <v>5996.209999999999</v>
      </c>
      <c r="O19" s="43">
        <f t="shared" si="4"/>
        <v>789.8099999999986</v>
      </c>
      <c r="P19" s="45">
        <f t="shared" si="5"/>
        <v>0.15169983097725848</v>
      </c>
    </row>
    <row r="20" spans="1:16" s="46" customFormat="1" ht="34.5" customHeight="1">
      <c r="A20" s="41" t="s">
        <v>43</v>
      </c>
      <c r="B20" s="89" t="s">
        <v>75</v>
      </c>
      <c r="C20" s="89"/>
      <c r="D20" s="42">
        <f>'[1] Target''14-15'!J28</f>
        <v>6.614457472898201</v>
      </c>
      <c r="E20" s="43">
        <f>'[1]2013-14_(data entry)F'!K14</f>
        <v>0.25</v>
      </c>
      <c r="F20" s="44">
        <f>'[1]2014-15(DataEntrySheet) '!K15</f>
        <v>0.31</v>
      </c>
      <c r="G20" s="43">
        <v>0</v>
      </c>
      <c r="H20" s="43">
        <f t="shared" si="0"/>
        <v>0.31</v>
      </c>
      <c r="I20" s="43">
        <f t="shared" si="1"/>
        <v>0.06</v>
      </c>
      <c r="J20" s="45">
        <f t="shared" si="2"/>
        <v>0.24</v>
      </c>
      <c r="K20" s="43">
        <f>'[1]2013-14_(data entry)F'!K15</f>
        <v>1.42</v>
      </c>
      <c r="L20" s="48">
        <f>'[1]2014-15(DataEntrySheet) '!K16</f>
        <v>1.73</v>
      </c>
      <c r="M20" s="43">
        <v>0</v>
      </c>
      <c r="N20" s="43">
        <f t="shared" si="3"/>
        <v>1.73</v>
      </c>
      <c r="O20" s="43">
        <f t="shared" si="4"/>
        <v>0.31000000000000005</v>
      </c>
      <c r="P20" s="45">
        <f t="shared" si="5"/>
        <v>0.21830985915492962</v>
      </c>
    </row>
    <row r="21" spans="1:16" s="49" customFormat="1" ht="30.75" customHeight="1">
      <c r="A21" s="74" t="s">
        <v>36</v>
      </c>
      <c r="B21" s="75"/>
      <c r="C21" s="75"/>
      <c r="D21" s="12">
        <f>D17+D18+D19+D20</f>
        <v>56500.00286394746</v>
      </c>
      <c r="E21" s="13">
        <f>E17+E18+E19+E20</f>
        <v>3194.7500000000005</v>
      </c>
      <c r="F21" s="14">
        <f>F17+F18+F19+F20</f>
        <v>3800.16</v>
      </c>
      <c r="G21" s="13">
        <f>G17+G18+G19+G20</f>
        <v>0</v>
      </c>
      <c r="H21" s="13">
        <f>F21-G21</f>
        <v>3800.16</v>
      </c>
      <c r="I21" s="13">
        <f t="shared" si="1"/>
        <v>605.4099999999994</v>
      </c>
      <c r="J21" s="15">
        <f t="shared" si="2"/>
        <v>0.18950152594099673</v>
      </c>
      <c r="K21" s="13">
        <f>K17+K18+K19+K20</f>
        <v>15611.78</v>
      </c>
      <c r="L21" s="14">
        <f>L17+L18+L19+L20</f>
        <v>18105.3</v>
      </c>
      <c r="M21" s="14">
        <f>M17+M18+M19+M20</f>
        <v>0</v>
      </c>
      <c r="N21" s="13">
        <f t="shared" si="3"/>
        <v>18105.3</v>
      </c>
      <c r="O21" s="13">
        <f t="shared" si="4"/>
        <v>2493.5199999999986</v>
      </c>
      <c r="P21" s="15">
        <f t="shared" si="5"/>
        <v>0.1597204162497805</v>
      </c>
    </row>
    <row r="22" spans="1:16" s="47" customFormat="1" ht="34.5" customHeight="1">
      <c r="A22" s="10" t="s">
        <v>45</v>
      </c>
      <c r="B22" s="78" t="s">
        <v>46</v>
      </c>
      <c r="C22" s="78"/>
      <c r="D22" s="12">
        <f>'[1] Target''14-15'!L28</f>
        <v>56580</v>
      </c>
      <c r="E22" s="13">
        <f>'[1]2013-14_(data entry)F'!M14</f>
        <v>2600.62</v>
      </c>
      <c r="F22" s="22">
        <f>'[1]2014-15(DataEntrySheet) '!M15</f>
        <v>2948.39</v>
      </c>
      <c r="G22" s="13">
        <v>0</v>
      </c>
      <c r="H22" s="13">
        <f t="shared" si="0"/>
        <v>2948.39</v>
      </c>
      <c r="I22" s="13">
        <f t="shared" si="1"/>
        <v>347.77</v>
      </c>
      <c r="J22" s="15">
        <f t="shared" si="2"/>
        <v>0.133725803846775</v>
      </c>
      <c r="K22" s="13">
        <f>'[1]2013-14_(data entry)F'!M15</f>
        <v>12871.239999999998</v>
      </c>
      <c r="L22" s="14">
        <f>'[1]2014-15(DataEntrySheet) '!M16</f>
        <v>14626.9</v>
      </c>
      <c r="M22" s="13">
        <v>0</v>
      </c>
      <c r="N22" s="13">
        <f t="shared" si="3"/>
        <v>14626.9</v>
      </c>
      <c r="O22" s="13">
        <f t="shared" si="4"/>
        <v>1755.6600000000017</v>
      </c>
      <c r="P22" s="15">
        <f t="shared" si="5"/>
        <v>0.13640177636342746</v>
      </c>
    </row>
    <row r="23" spans="1:18" s="46" customFormat="1" ht="41.25" customHeight="1">
      <c r="A23" s="41" t="s">
        <v>47</v>
      </c>
      <c r="B23" s="95" t="s">
        <v>76</v>
      </c>
      <c r="C23" s="50" t="s">
        <v>49</v>
      </c>
      <c r="D23" s="42">
        <f>'[1] Target''14-15'!M28</f>
        <v>919.7999999999998</v>
      </c>
      <c r="E23" s="43">
        <f>'[1]2013-14_(data entry)F'!N14</f>
        <v>53.91</v>
      </c>
      <c r="F23" s="44">
        <f>'[1]2014-15(DataEntrySheet) '!N15</f>
        <v>75.78</v>
      </c>
      <c r="G23" s="43">
        <v>0</v>
      </c>
      <c r="H23" s="43">
        <f>F23-G23</f>
        <v>75.78</v>
      </c>
      <c r="I23" s="43">
        <f t="shared" si="1"/>
        <v>21.870000000000005</v>
      </c>
      <c r="J23" s="45">
        <f t="shared" si="2"/>
        <v>0.4056761268781303</v>
      </c>
      <c r="K23" s="43">
        <f>'[1]2013-14_(data entry)F'!N15</f>
        <v>262.52</v>
      </c>
      <c r="L23" s="48">
        <f>'[1]2014-15(DataEntrySheet) '!N16</f>
        <v>358.47</v>
      </c>
      <c r="M23" s="13">
        <v>0</v>
      </c>
      <c r="N23" s="43">
        <f t="shared" si="3"/>
        <v>358.47</v>
      </c>
      <c r="O23" s="43">
        <f t="shared" si="4"/>
        <v>95.95000000000005</v>
      </c>
      <c r="P23" s="45">
        <f t="shared" si="5"/>
        <v>0.36549596221240305</v>
      </c>
      <c r="R23" s="51"/>
    </row>
    <row r="24" spans="1:16" s="46" customFormat="1" ht="39" customHeight="1">
      <c r="A24" s="41"/>
      <c r="B24" s="95"/>
      <c r="C24" s="52" t="s">
        <v>50</v>
      </c>
      <c r="D24" s="42">
        <f>'[1] Target''14-15'!N28</f>
        <v>0.19999999999999998</v>
      </c>
      <c r="E24" s="43">
        <f>'[1]2013-14_(data entry)F'!O14</f>
        <v>0.08</v>
      </c>
      <c r="F24" s="44">
        <f>'[1]2014-15(DataEntrySheet) '!O15</f>
        <v>0.01</v>
      </c>
      <c r="G24" s="43">
        <v>0</v>
      </c>
      <c r="H24" s="43">
        <f t="shared" si="0"/>
        <v>0.01</v>
      </c>
      <c r="I24" s="43">
        <f t="shared" si="1"/>
        <v>-0.07</v>
      </c>
      <c r="J24" s="45">
        <f t="shared" si="2"/>
        <v>-0.8750000000000001</v>
      </c>
      <c r="K24" s="43">
        <f>'[1]2013-14_(data entry)F'!O15</f>
        <v>0.26</v>
      </c>
      <c r="L24" s="48">
        <f>'[1]2014-15(DataEntrySheet) '!O16</f>
        <v>0.04</v>
      </c>
      <c r="M24" s="43">
        <v>0</v>
      </c>
      <c r="N24" s="43">
        <f t="shared" si="3"/>
        <v>0.04</v>
      </c>
      <c r="O24" s="43">
        <f t="shared" si="4"/>
        <v>-0.22</v>
      </c>
      <c r="P24" s="45">
        <f t="shared" si="5"/>
        <v>-0.8461538461538461</v>
      </c>
    </row>
    <row r="25" spans="1:16" s="47" customFormat="1" ht="34.5" customHeight="1">
      <c r="A25" s="75" t="s">
        <v>51</v>
      </c>
      <c r="B25" s="75"/>
      <c r="C25" s="75"/>
      <c r="D25" s="12">
        <f>D23+D24</f>
        <v>919.9999999999999</v>
      </c>
      <c r="E25" s="13">
        <f>E23+E24</f>
        <v>53.989999999999995</v>
      </c>
      <c r="F25" s="14">
        <f>F23+F24</f>
        <v>75.79</v>
      </c>
      <c r="G25" s="13">
        <f>G23+G24</f>
        <v>0</v>
      </c>
      <c r="H25" s="13">
        <f t="shared" si="0"/>
        <v>75.79</v>
      </c>
      <c r="I25" s="13">
        <f t="shared" si="1"/>
        <v>21.80000000000001</v>
      </c>
      <c r="J25" s="15">
        <f t="shared" si="2"/>
        <v>0.4037784774958328</v>
      </c>
      <c r="K25" s="13">
        <f>K24+K23</f>
        <v>262.78</v>
      </c>
      <c r="L25" s="14">
        <f>L23+L24</f>
        <v>358.51000000000005</v>
      </c>
      <c r="M25" s="14">
        <f>M23+M24</f>
        <v>0</v>
      </c>
      <c r="N25" s="13">
        <f t="shared" si="3"/>
        <v>358.51000000000005</v>
      </c>
      <c r="O25" s="13">
        <f t="shared" si="4"/>
        <v>95.73000000000008</v>
      </c>
      <c r="P25" s="15">
        <f t="shared" si="5"/>
        <v>0.3642971306796563</v>
      </c>
    </row>
    <row r="26" spans="1:16" s="47" customFormat="1" ht="34.5" customHeight="1">
      <c r="A26" s="75" t="s">
        <v>52</v>
      </c>
      <c r="B26" s="75"/>
      <c r="C26" s="75"/>
      <c r="D26" s="12">
        <f>D22+D25</f>
        <v>57500</v>
      </c>
      <c r="E26" s="13">
        <f>E22+E25</f>
        <v>2654.6099999999997</v>
      </c>
      <c r="F26" s="14">
        <f>F22+F25</f>
        <v>3024.18</v>
      </c>
      <c r="G26" s="13">
        <f>G22+G25</f>
        <v>0</v>
      </c>
      <c r="H26" s="13">
        <f t="shared" si="0"/>
        <v>3024.18</v>
      </c>
      <c r="I26" s="13">
        <f t="shared" si="1"/>
        <v>369.57000000000016</v>
      </c>
      <c r="J26" s="15">
        <f t="shared" si="2"/>
        <v>0.1392181902426346</v>
      </c>
      <c r="K26" s="13">
        <f>K22+K25</f>
        <v>13134.019999999999</v>
      </c>
      <c r="L26" s="13">
        <f>L22+L25</f>
        <v>14985.41</v>
      </c>
      <c r="M26" s="13">
        <f>M22+M25</f>
        <v>0</v>
      </c>
      <c r="N26" s="13">
        <f t="shared" si="3"/>
        <v>14985.41</v>
      </c>
      <c r="O26" s="13">
        <f t="shared" si="4"/>
        <v>1851.3900000000012</v>
      </c>
      <c r="P26" s="15">
        <f t="shared" si="5"/>
        <v>0.140961411662233</v>
      </c>
    </row>
    <row r="27" spans="1:16" s="49" customFormat="1" ht="34.5" customHeight="1">
      <c r="A27" s="74" t="s">
        <v>53</v>
      </c>
      <c r="B27" s="75"/>
      <c r="C27" s="75"/>
      <c r="D27" s="13">
        <f>D16+D21+D22+D25</f>
        <v>149720.00286394748</v>
      </c>
      <c r="E27" s="13">
        <f>E16+E21+E22+E25</f>
        <v>8332.72082</v>
      </c>
      <c r="F27" s="14">
        <f>F26+F21+F16</f>
        <v>9731.3</v>
      </c>
      <c r="G27" s="13">
        <f>G26+G21+G16</f>
        <v>11.41</v>
      </c>
      <c r="H27" s="13">
        <f t="shared" si="0"/>
        <v>9719.89</v>
      </c>
      <c r="I27" s="13">
        <f t="shared" si="1"/>
        <v>1387.169179999999</v>
      </c>
      <c r="J27" s="15">
        <f t="shared" si="2"/>
        <v>0.16647253759786937</v>
      </c>
      <c r="K27" s="13">
        <f>K16+K21+K22+K25</f>
        <v>41890.78264</v>
      </c>
      <c r="L27" s="13">
        <f>L16+L21+L22+L25</f>
        <v>47775.44</v>
      </c>
      <c r="M27" s="13">
        <f>M16+M21+M22+M25</f>
        <v>45.59</v>
      </c>
      <c r="N27" s="13">
        <f t="shared" si="3"/>
        <v>47729.850000000006</v>
      </c>
      <c r="O27" s="13">
        <f t="shared" si="4"/>
        <v>5839.067360000008</v>
      </c>
      <c r="P27" s="15">
        <f t="shared" si="5"/>
        <v>0.13938787943351752</v>
      </c>
    </row>
    <row r="28" spans="12:14" ht="19.5">
      <c r="L28" s="62"/>
      <c r="M28" s="62"/>
      <c r="N28" s="62"/>
    </row>
    <row r="37" ht="24.75">
      <c r="J37" s="56"/>
    </row>
    <row r="38" ht="24.75">
      <c r="J38" s="56"/>
    </row>
    <row r="39" ht="24.75">
      <c r="J39" s="56"/>
    </row>
    <row r="40" ht="24.75">
      <c r="J40" s="56"/>
    </row>
    <row r="41" ht="24.75">
      <c r="J41" s="56"/>
    </row>
    <row r="42" ht="24.75">
      <c r="J42" s="56"/>
    </row>
    <row r="43" ht="24.75">
      <c r="J43" s="56"/>
    </row>
    <row r="44" ht="24.75">
      <c r="J44" s="56"/>
    </row>
    <row r="45" ht="24.75">
      <c r="J45" s="56"/>
    </row>
    <row r="46" ht="24.75">
      <c r="J46" s="56"/>
    </row>
    <row r="47" ht="24.75">
      <c r="J47" s="56"/>
    </row>
    <row r="48" ht="19.5">
      <c r="J48" s="57"/>
    </row>
  </sheetData>
  <sheetProtection/>
  <mergeCells count="32">
    <mergeCell ref="B17:C17"/>
    <mergeCell ref="B18:C18"/>
    <mergeCell ref="B19:C19"/>
    <mergeCell ref="B20:C20"/>
    <mergeCell ref="A26:C26"/>
    <mergeCell ref="A27:C27"/>
    <mergeCell ref="A21:C21"/>
    <mergeCell ref="B22:C22"/>
    <mergeCell ref="B23:B24"/>
    <mergeCell ref="A25:C25"/>
    <mergeCell ref="B11:C11"/>
    <mergeCell ref="B12:C12"/>
    <mergeCell ref="B13:C13"/>
    <mergeCell ref="B14:C14"/>
    <mergeCell ref="B15:C15"/>
    <mergeCell ref="A16:C16"/>
    <mergeCell ref="O8:P8"/>
    <mergeCell ref="A9:A10"/>
    <mergeCell ref="B9:C10"/>
    <mergeCell ref="D9:D10"/>
    <mergeCell ref="E9:E10"/>
    <mergeCell ref="F9:I9"/>
    <mergeCell ref="J9:J10"/>
    <mergeCell ref="K9:K10"/>
    <mergeCell ref="L9:O9"/>
    <mergeCell ref="P9:P10"/>
    <mergeCell ref="O1:P1"/>
    <mergeCell ref="A2:P2"/>
    <mergeCell ref="A3:P3"/>
    <mergeCell ref="A4:P4"/>
    <mergeCell ref="A5:P5"/>
    <mergeCell ref="A7:P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3">
      <selection activeCell="E3" sqref="E3:E4"/>
    </sheetView>
  </sheetViews>
  <sheetFormatPr defaultColWidth="9.140625" defaultRowHeight="12.75"/>
  <cols>
    <col min="4" max="4" width="24.57421875" style="0" customWidth="1"/>
    <col min="5" max="5" width="24.140625" style="0" customWidth="1"/>
    <col min="6" max="6" width="17.00390625" style="0" bestFit="1" customWidth="1"/>
    <col min="7" max="7" width="11.00390625" style="0" bestFit="1" customWidth="1"/>
    <col min="8" max="8" width="17.28125" style="0" bestFit="1" customWidth="1"/>
    <col min="9" max="9" width="15.28125" style="0" bestFit="1" customWidth="1"/>
    <col min="10" max="10" width="28.28125" style="0" customWidth="1"/>
    <col min="11" max="11" width="25.7109375" style="0" customWidth="1"/>
    <col min="12" max="12" width="17.421875" style="0" bestFit="1" customWidth="1"/>
    <col min="13" max="13" width="11.28125" style="0" bestFit="1" customWidth="1"/>
    <col min="14" max="14" width="17.421875" style="0" bestFit="1" customWidth="1"/>
    <col min="15" max="15" width="15.28125" style="0" bestFit="1" customWidth="1"/>
    <col min="16" max="16" width="29.8515625" style="0" customWidth="1"/>
  </cols>
  <sheetData>
    <row r="1" spans="1:16" ht="35.25">
      <c r="A1" s="96" t="s">
        <v>119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3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58"/>
      <c r="N2" s="59"/>
      <c r="O2" s="90" t="s">
        <v>1</v>
      </c>
      <c r="P2" s="90"/>
    </row>
    <row r="3" spans="1:16" ht="27.75">
      <c r="A3" s="84" t="s">
        <v>2</v>
      </c>
      <c r="B3" s="85" t="s">
        <v>3</v>
      </c>
      <c r="C3" s="85"/>
      <c r="D3" s="100" t="s">
        <v>60</v>
      </c>
      <c r="E3" s="85" t="s">
        <v>120</v>
      </c>
      <c r="F3" s="91" t="s">
        <v>121</v>
      </c>
      <c r="G3" s="92"/>
      <c r="H3" s="92"/>
      <c r="I3" s="93"/>
      <c r="J3" s="85" t="s">
        <v>122</v>
      </c>
      <c r="K3" s="85" t="s">
        <v>123</v>
      </c>
      <c r="L3" s="91" t="s">
        <v>124</v>
      </c>
      <c r="M3" s="92"/>
      <c r="N3" s="92"/>
      <c r="O3" s="93"/>
      <c r="P3" s="85" t="s">
        <v>125</v>
      </c>
    </row>
    <row r="4" spans="1:16" ht="166.5">
      <c r="A4" s="84"/>
      <c r="B4" s="85"/>
      <c r="C4" s="85"/>
      <c r="D4" s="101"/>
      <c r="E4" s="85"/>
      <c r="F4" s="37" t="s">
        <v>126</v>
      </c>
      <c r="G4" s="37" t="s">
        <v>127</v>
      </c>
      <c r="H4" s="37" t="s">
        <v>128</v>
      </c>
      <c r="I4" s="60" t="s">
        <v>115</v>
      </c>
      <c r="J4" s="85"/>
      <c r="K4" s="85"/>
      <c r="L4" s="37" t="s">
        <v>129</v>
      </c>
      <c r="M4" s="37" t="s">
        <v>130</v>
      </c>
      <c r="N4" s="37" t="s">
        <v>131</v>
      </c>
      <c r="O4" s="60" t="s">
        <v>20</v>
      </c>
      <c r="P4" s="85"/>
    </row>
    <row r="5" spans="1:16" ht="21.75">
      <c r="A5" s="61" t="s">
        <v>22</v>
      </c>
      <c r="B5" s="94" t="s">
        <v>23</v>
      </c>
      <c r="C5" s="94"/>
      <c r="D5" s="61" t="s">
        <v>25</v>
      </c>
      <c r="E5" s="61" t="s">
        <v>24</v>
      </c>
      <c r="F5" s="61" t="s">
        <v>27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</row>
    <row r="6" spans="1:16" ht="27.75">
      <c r="A6" s="63" t="s">
        <v>28</v>
      </c>
      <c r="B6" s="97" t="s">
        <v>29</v>
      </c>
      <c r="C6" s="97"/>
      <c r="D6" s="42">
        <f>'[1] Target''14-15'!B22</f>
        <v>10251.55</v>
      </c>
      <c r="E6" s="43">
        <f>'[1]2013-14_(data entry)F'!B10-'[1]2013-14_(data entry)F'!F10</f>
        <v>1163.569</v>
      </c>
      <c r="F6" s="44">
        <f>'[1]2014-15(DataEntrySheet) '!B11</f>
        <v>1310.39</v>
      </c>
      <c r="G6" s="43">
        <f>'[1]2014-15(DataEntrySheet) '!F11</f>
        <v>14.44</v>
      </c>
      <c r="H6" s="43">
        <f>F6-G6</f>
        <v>1295.95</v>
      </c>
      <c r="I6" s="43">
        <f>H6-E6</f>
        <v>132.38100000000009</v>
      </c>
      <c r="J6" s="45">
        <f>I6/E6</f>
        <v>0.11377150817871573</v>
      </c>
      <c r="K6" s="43">
        <f>'[1]2013-14_(data entry)F'!B11-'[1]2013-14_(data entry)F'!F11</f>
        <v>3293.0845</v>
      </c>
      <c r="L6" s="44">
        <f>'[1]2014-15(DataEntrySheet) '!B12</f>
        <v>3607.25</v>
      </c>
      <c r="M6" s="43">
        <f>'[1]2014-15(DataEntrySheet) '!F12</f>
        <v>21.73</v>
      </c>
      <c r="N6" s="43">
        <f>L6-M6</f>
        <v>3585.52</v>
      </c>
      <c r="O6" s="43">
        <f>N6-K6</f>
        <v>292.43550000000005</v>
      </c>
      <c r="P6" s="45">
        <f>O6/K6</f>
        <v>0.08880291410681992</v>
      </c>
    </row>
    <row r="7" spans="1:16" ht="27.75">
      <c r="A7" s="63" t="s">
        <v>30</v>
      </c>
      <c r="B7" s="97" t="s">
        <v>132</v>
      </c>
      <c r="C7" s="97"/>
      <c r="D7" s="42">
        <f>'[1] Target''14-15'!C22</f>
        <v>12078.189999999999</v>
      </c>
      <c r="E7" s="43">
        <f>'[1]2013-14_(data entry)F'!C10</f>
        <v>1267.44083</v>
      </c>
      <c r="F7" s="44">
        <f>'[1]2014-15(DataEntrySheet) '!C11</f>
        <v>1474.76</v>
      </c>
      <c r="G7" s="43">
        <v>0</v>
      </c>
      <c r="H7" s="43">
        <f aca="true" t="shared" si="0" ref="H7:H21">F7-G7</f>
        <v>1474.76</v>
      </c>
      <c r="I7" s="43">
        <f aca="true" t="shared" si="1" ref="I7:I21">H7-E7</f>
        <v>207.31916999999999</v>
      </c>
      <c r="J7" s="45">
        <f aca="true" t="shared" si="2" ref="J7:J21">I7/E7</f>
        <v>0.16357305610866266</v>
      </c>
      <c r="K7" s="43">
        <f>'[1]2013-14_(data entry)F'!C11</f>
        <v>3714.98249</v>
      </c>
      <c r="L7" s="44">
        <f>'[1]2014-15(DataEntrySheet) '!C12</f>
        <v>4151.64</v>
      </c>
      <c r="M7" s="43">
        <v>0</v>
      </c>
      <c r="N7" s="43">
        <f aca="true" t="shared" si="3" ref="N7:N21">L7-M7</f>
        <v>4151.64</v>
      </c>
      <c r="O7" s="43">
        <f aca="true" t="shared" si="4" ref="O7:O21">N7-K7</f>
        <v>436.65751000000046</v>
      </c>
      <c r="P7" s="45">
        <f aca="true" t="shared" si="5" ref="P7:P21">O7/K7</f>
        <v>0.11753958764957745</v>
      </c>
    </row>
    <row r="8" spans="1:16" ht="27.75">
      <c r="A8" s="63" t="s">
        <v>32</v>
      </c>
      <c r="B8" s="97" t="s">
        <v>133</v>
      </c>
      <c r="C8" s="97"/>
      <c r="D8" s="42">
        <f>'[1] Target''14-15'!D22</f>
        <v>3189.42</v>
      </c>
      <c r="E8" s="43">
        <f>'[1]2013-14_(data entry)F'!D10</f>
        <v>388.41</v>
      </c>
      <c r="F8" s="44">
        <f>'[1]2014-15(DataEntrySheet) '!D11</f>
        <v>449.43</v>
      </c>
      <c r="G8" s="43">
        <v>0</v>
      </c>
      <c r="H8" s="43">
        <f t="shared" si="0"/>
        <v>449.43</v>
      </c>
      <c r="I8" s="43">
        <f t="shared" si="1"/>
        <v>61.01999999999998</v>
      </c>
      <c r="J8" s="45">
        <f t="shared" si="2"/>
        <v>0.15710203135861583</v>
      </c>
      <c r="K8" s="43">
        <f>'[1]2013-14_(data entry)F'!D11</f>
        <v>1098.0375000000001</v>
      </c>
      <c r="L8" s="44">
        <f>'[1]2014-15(DataEntrySheet) '!D12</f>
        <v>1328.17</v>
      </c>
      <c r="M8" s="43">
        <v>0</v>
      </c>
      <c r="N8" s="43">
        <f t="shared" si="3"/>
        <v>1328.17</v>
      </c>
      <c r="O8" s="43">
        <f t="shared" si="4"/>
        <v>230.13249999999994</v>
      </c>
      <c r="P8" s="45">
        <f t="shared" si="5"/>
        <v>0.2095852828341472</v>
      </c>
    </row>
    <row r="9" spans="1:16" ht="27.75">
      <c r="A9" s="63" t="s">
        <v>34</v>
      </c>
      <c r="B9" s="97" t="s">
        <v>35</v>
      </c>
      <c r="C9" s="97"/>
      <c r="D9" s="42">
        <f>'[1] Target''14-15'!E22</f>
        <v>22.24</v>
      </c>
      <c r="E9" s="43">
        <f>'[1]2013-14_(data entry)F'!E10</f>
        <v>3.17</v>
      </c>
      <c r="F9" s="44">
        <f>'[1]2014-15(DataEntrySheet) '!E11</f>
        <v>5.27</v>
      </c>
      <c r="G9" s="43">
        <v>0</v>
      </c>
      <c r="H9" s="43">
        <f t="shared" si="0"/>
        <v>5.27</v>
      </c>
      <c r="I9" s="43">
        <f t="shared" si="1"/>
        <v>2.0999999999999996</v>
      </c>
      <c r="J9" s="45">
        <f t="shared" si="2"/>
        <v>0.6624605678233437</v>
      </c>
      <c r="K9" s="43">
        <f>'[1]2013-14_(data entry)F'!E11</f>
        <v>12.2675</v>
      </c>
      <c r="L9" s="44">
        <f>'[1]2014-15(DataEntrySheet) '!E12</f>
        <v>12.83</v>
      </c>
      <c r="M9" s="43">
        <v>0</v>
      </c>
      <c r="N9" s="43">
        <f t="shared" si="3"/>
        <v>12.83</v>
      </c>
      <c r="O9" s="43">
        <f t="shared" si="4"/>
        <v>0.5625</v>
      </c>
      <c r="P9" s="45">
        <f t="shared" si="5"/>
        <v>0.04585286325657224</v>
      </c>
    </row>
    <row r="10" spans="1:16" ht="27.75">
      <c r="A10" s="98" t="s">
        <v>36</v>
      </c>
      <c r="B10" s="84"/>
      <c r="C10" s="84"/>
      <c r="D10" s="12">
        <f>D9+D8+D7+D6</f>
        <v>25541.399999999998</v>
      </c>
      <c r="E10" s="13">
        <f>E6+E7+E8+E9</f>
        <v>2822.58983</v>
      </c>
      <c r="F10" s="14">
        <f>SUM(F6:F9)</f>
        <v>3239.85</v>
      </c>
      <c r="G10" s="13">
        <f>SUM(G6:G9)</f>
        <v>14.44</v>
      </c>
      <c r="H10" s="13">
        <f t="shared" si="0"/>
        <v>3225.41</v>
      </c>
      <c r="I10" s="13">
        <f t="shared" si="1"/>
        <v>402.82016999999996</v>
      </c>
      <c r="J10" s="15">
        <f t="shared" si="2"/>
        <v>0.14271296726099236</v>
      </c>
      <c r="K10" s="13">
        <f>K6+K7+K8+K9</f>
        <v>8118.37199</v>
      </c>
      <c r="L10" s="14">
        <f>L6+L7+L8+L9</f>
        <v>9099.890000000001</v>
      </c>
      <c r="M10" s="13">
        <f>M6+M7+M8+M9</f>
        <v>21.73</v>
      </c>
      <c r="N10" s="13">
        <f t="shared" si="3"/>
        <v>9078.160000000002</v>
      </c>
      <c r="O10" s="13">
        <f>O6+O7+O8+O9</f>
        <v>959.7880100000004</v>
      </c>
      <c r="P10" s="15">
        <f t="shared" si="5"/>
        <v>0.11822419706589479</v>
      </c>
    </row>
    <row r="11" spans="1:16" ht="27.75">
      <c r="A11" s="63" t="s">
        <v>37</v>
      </c>
      <c r="B11" s="95" t="s">
        <v>38</v>
      </c>
      <c r="C11" s="95"/>
      <c r="D11" s="42">
        <f>'[1] Target''14-15'!G22</f>
        <v>994.0681279676604</v>
      </c>
      <c r="E11" s="43">
        <f>'[1]2013-14_(data entry)F'!H10</f>
        <v>15.68</v>
      </c>
      <c r="F11" s="44">
        <f>'[1]2014-15(DataEntrySheet) '!H11</f>
        <v>16.73</v>
      </c>
      <c r="G11" s="43">
        <v>0</v>
      </c>
      <c r="H11" s="43">
        <f t="shared" si="0"/>
        <v>16.73</v>
      </c>
      <c r="I11" s="43">
        <f t="shared" si="1"/>
        <v>1.0500000000000007</v>
      </c>
      <c r="J11" s="45">
        <f t="shared" si="2"/>
        <v>0.06696428571428575</v>
      </c>
      <c r="K11" s="43">
        <f>'[1]2013-14_(data entry)F'!H11</f>
        <v>44.260000000000005</v>
      </c>
      <c r="L11" s="48">
        <f>'[1]2014-15(DataEntrySheet) '!H12</f>
        <v>41.59</v>
      </c>
      <c r="M11" s="43">
        <v>0</v>
      </c>
      <c r="N11" s="43">
        <f t="shared" si="3"/>
        <v>41.59</v>
      </c>
      <c r="O11" s="43">
        <f t="shared" si="4"/>
        <v>-2.6700000000000017</v>
      </c>
      <c r="P11" s="45">
        <f t="shared" si="5"/>
        <v>-0.06032535020334391</v>
      </c>
    </row>
    <row r="12" spans="1:16" ht="27.75">
      <c r="A12" s="63" t="s">
        <v>39</v>
      </c>
      <c r="B12" s="97" t="s">
        <v>134</v>
      </c>
      <c r="C12" s="97"/>
      <c r="D12" s="42">
        <f>'[1] Target''14-15'!H22</f>
        <v>25780.28369516191</v>
      </c>
      <c r="E12" s="43">
        <f>'[1]2013-14_(data entry)F'!I10</f>
        <v>2173.23</v>
      </c>
      <c r="F12" s="44">
        <f>'[1]2014-15(DataEntrySheet) '!I11</f>
        <v>2449.01</v>
      </c>
      <c r="G12" s="43">
        <v>0</v>
      </c>
      <c r="H12" s="43">
        <f t="shared" si="0"/>
        <v>2449.01</v>
      </c>
      <c r="I12" s="43">
        <f t="shared" si="1"/>
        <v>275.7800000000002</v>
      </c>
      <c r="J12" s="45">
        <f t="shared" si="2"/>
        <v>0.12689867156260506</v>
      </c>
      <c r="K12" s="43">
        <f>'[1]2013-14_(data entry)F'!I11</f>
        <v>6119.07</v>
      </c>
      <c r="L12" s="48">
        <f>'[1]2014-15(DataEntrySheet) '!I12</f>
        <v>6963.47</v>
      </c>
      <c r="M12" s="43">
        <v>0</v>
      </c>
      <c r="N12" s="43">
        <f t="shared" si="3"/>
        <v>6963.47</v>
      </c>
      <c r="O12" s="43">
        <f t="shared" si="4"/>
        <v>844.4000000000005</v>
      </c>
      <c r="P12" s="45">
        <f t="shared" si="5"/>
        <v>0.13799482601114232</v>
      </c>
    </row>
    <row r="13" spans="1:16" ht="27.75">
      <c r="A13" s="63" t="s">
        <v>41</v>
      </c>
      <c r="B13" s="97" t="s">
        <v>135</v>
      </c>
      <c r="C13" s="97"/>
      <c r="D13" s="42">
        <f>'[1] Target''14-15'!I22</f>
        <v>11926.251817140517</v>
      </c>
      <c r="E13" s="43">
        <f>'[1]2013-14_(data entry)F'!J10</f>
        <v>1137.2200000000003</v>
      </c>
      <c r="F13" s="44">
        <f>'[1]2014-15(DataEntrySheet) '!J11</f>
        <v>1463.96</v>
      </c>
      <c r="G13" s="43">
        <v>0</v>
      </c>
      <c r="H13" s="43">
        <f t="shared" si="0"/>
        <v>1463.96</v>
      </c>
      <c r="I13" s="43">
        <f t="shared" si="1"/>
        <v>326.7399999999998</v>
      </c>
      <c r="J13" s="45">
        <f t="shared" si="2"/>
        <v>0.2873146796574099</v>
      </c>
      <c r="K13" s="43">
        <f>'[1]2013-14_(data entry)F'!J11</f>
        <v>2912.2200000000003</v>
      </c>
      <c r="L13" s="48">
        <f>'[1]2014-15(DataEntrySheet) '!J12</f>
        <v>3494.85</v>
      </c>
      <c r="M13" s="43">
        <v>0</v>
      </c>
      <c r="N13" s="43">
        <f t="shared" si="3"/>
        <v>3494.85</v>
      </c>
      <c r="O13" s="43">
        <f t="shared" si="4"/>
        <v>582.6299999999997</v>
      </c>
      <c r="P13" s="45">
        <f t="shared" si="5"/>
        <v>0.20006386880112065</v>
      </c>
    </row>
    <row r="14" spans="1:16" ht="27.75">
      <c r="A14" s="63" t="s">
        <v>43</v>
      </c>
      <c r="B14" s="95" t="s">
        <v>75</v>
      </c>
      <c r="C14" s="95"/>
      <c r="D14" s="42">
        <f>'[1] Target''14-15'!J22</f>
        <v>4.442291098823079</v>
      </c>
      <c r="E14" s="43">
        <f>'[1]2013-14_(data entry)F'!K10</f>
        <v>0.35</v>
      </c>
      <c r="F14" s="44">
        <f>'[1]2014-15(DataEntrySheet) '!K11</f>
        <v>0.37</v>
      </c>
      <c r="G14" s="43">
        <v>0</v>
      </c>
      <c r="H14" s="43">
        <f t="shared" si="0"/>
        <v>0.37</v>
      </c>
      <c r="I14" s="43">
        <f t="shared" si="1"/>
        <v>0.020000000000000018</v>
      </c>
      <c r="J14" s="45">
        <f t="shared" si="2"/>
        <v>0.0571428571428572</v>
      </c>
      <c r="K14" s="43">
        <f>'[1]2013-14_(data entry)F'!K11</f>
        <v>0.88</v>
      </c>
      <c r="L14" s="48">
        <f>'[1]2014-15(DataEntrySheet) '!K12</f>
        <v>1.06</v>
      </c>
      <c r="M14" s="43">
        <v>0</v>
      </c>
      <c r="N14" s="43">
        <f t="shared" si="3"/>
        <v>1.06</v>
      </c>
      <c r="O14" s="43">
        <f t="shared" si="4"/>
        <v>0.18000000000000005</v>
      </c>
      <c r="P14" s="45">
        <f t="shared" si="5"/>
        <v>0.2045454545454546</v>
      </c>
    </row>
    <row r="15" spans="1:16" ht="27.75">
      <c r="A15" s="98" t="s">
        <v>36</v>
      </c>
      <c r="B15" s="84"/>
      <c r="C15" s="84"/>
      <c r="D15" s="12">
        <f>D11+D12+D13+D14</f>
        <v>38705.045931368906</v>
      </c>
      <c r="E15" s="13">
        <f>E11+E12+E13+E14</f>
        <v>3326.48</v>
      </c>
      <c r="F15" s="14">
        <f>F11+F12+F13+F14</f>
        <v>3930.07</v>
      </c>
      <c r="G15" s="13">
        <f>G11+G12+G13+G14</f>
        <v>0</v>
      </c>
      <c r="H15" s="13">
        <f>F15-G15</f>
        <v>3930.07</v>
      </c>
      <c r="I15" s="13">
        <f t="shared" si="1"/>
        <v>603.5900000000001</v>
      </c>
      <c r="J15" s="15">
        <f t="shared" si="2"/>
        <v>0.1814500613260865</v>
      </c>
      <c r="K15" s="13">
        <f>K11+K12+K13+K14</f>
        <v>9076.429999999998</v>
      </c>
      <c r="L15" s="14">
        <f>L11+L12+L13+L14</f>
        <v>10500.97</v>
      </c>
      <c r="M15" s="14">
        <f>M11+M12+M13+M14</f>
        <v>0</v>
      </c>
      <c r="N15" s="13">
        <f t="shared" si="3"/>
        <v>10500.97</v>
      </c>
      <c r="O15" s="13">
        <f t="shared" si="4"/>
        <v>1424.5400000000009</v>
      </c>
      <c r="P15" s="15">
        <f t="shared" si="5"/>
        <v>0.15694937326680217</v>
      </c>
    </row>
    <row r="16" spans="1:16" ht="27.75">
      <c r="A16" s="36" t="s">
        <v>45</v>
      </c>
      <c r="B16" s="99" t="s">
        <v>46</v>
      </c>
      <c r="C16" s="99"/>
      <c r="D16" s="12">
        <f>'[1] Target''14-15'!L22</f>
        <v>32339</v>
      </c>
      <c r="E16" s="13">
        <f>'[1]2013-14_(data entry)F'!M10</f>
        <v>3460.6</v>
      </c>
      <c r="F16" s="22">
        <f>'[1]2014-15(DataEntrySheet) '!M11</f>
        <v>4111.09</v>
      </c>
      <c r="G16" s="13">
        <v>0</v>
      </c>
      <c r="H16" s="13">
        <f t="shared" si="0"/>
        <v>4111.09</v>
      </c>
      <c r="I16" s="13">
        <f t="shared" si="1"/>
        <v>650.4900000000002</v>
      </c>
      <c r="J16" s="15">
        <f t="shared" si="2"/>
        <v>0.18797029416864136</v>
      </c>
      <c r="K16" s="13">
        <f>'[1]2013-14_(data entry)F'!M11</f>
        <v>7312.0599999999995</v>
      </c>
      <c r="L16" s="14">
        <f>'[1]2014-15(DataEntrySheet) '!M12</f>
        <v>8436.02</v>
      </c>
      <c r="M16" s="13">
        <v>0</v>
      </c>
      <c r="N16" s="13">
        <f t="shared" si="3"/>
        <v>8436.02</v>
      </c>
      <c r="O16" s="13">
        <f t="shared" si="4"/>
        <v>1123.960000000001</v>
      </c>
      <c r="P16" s="15">
        <f t="shared" si="5"/>
        <v>0.15371318069053058</v>
      </c>
    </row>
    <row r="17" spans="1:16" ht="27.75">
      <c r="A17" s="63" t="s">
        <v>47</v>
      </c>
      <c r="B17" s="95" t="s">
        <v>76</v>
      </c>
      <c r="C17" s="64" t="s">
        <v>49</v>
      </c>
      <c r="D17" s="42">
        <f>'[1] Target''14-15'!M22</f>
        <v>689.8499999999999</v>
      </c>
      <c r="E17" s="43">
        <f>'[1]2013-14_(data entry)F'!N10</f>
        <v>50.25</v>
      </c>
      <c r="F17" s="44">
        <f>'[1]2014-15(DataEntrySheet) '!N11</f>
        <v>88.75</v>
      </c>
      <c r="G17" s="43">
        <v>0</v>
      </c>
      <c r="H17" s="43">
        <f>F17-G17</f>
        <v>88.75</v>
      </c>
      <c r="I17" s="43">
        <f t="shared" si="1"/>
        <v>38.5</v>
      </c>
      <c r="J17" s="45">
        <f t="shared" si="2"/>
        <v>0.7661691542288557</v>
      </c>
      <c r="K17" s="43">
        <f>'[1]2013-14_(data entry)F'!N11</f>
        <v>146.94</v>
      </c>
      <c r="L17" s="48">
        <f>'[1]2014-15(DataEntrySheet) '!N12</f>
        <v>205.47</v>
      </c>
      <c r="M17" s="13">
        <v>0</v>
      </c>
      <c r="N17" s="43">
        <f t="shared" si="3"/>
        <v>205.47</v>
      </c>
      <c r="O17" s="43">
        <f t="shared" si="4"/>
        <v>58.53</v>
      </c>
      <c r="P17" s="45">
        <f t="shared" si="5"/>
        <v>0.39832584728460596</v>
      </c>
    </row>
    <row r="18" spans="1:16" ht="138.75">
      <c r="A18" s="63"/>
      <c r="B18" s="95"/>
      <c r="C18" s="65" t="s">
        <v>50</v>
      </c>
      <c r="D18" s="42">
        <f>'[1] Target''14-15'!N22</f>
        <v>0.15</v>
      </c>
      <c r="E18" s="43">
        <f>'[1]2013-14_(data entry)F'!O10</f>
        <v>0.06</v>
      </c>
      <c r="F18" s="44">
        <f>'[1]2014-15(DataEntrySheet) '!O11</f>
        <v>0.01</v>
      </c>
      <c r="G18" s="43">
        <v>0</v>
      </c>
      <c r="H18" s="43">
        <f t="shared" si="0"/>
        <v>0.01</v>
      </c>
      <c r="I18" s="43">
        <f t="shared" si="1"/>
        <v>-0.049999999999999996</v>
      </c>
      <c r="J18" s="45">
        <v>0</v>
      </c>
      <c r="K18" s="43">
        <f>'[1]2013-14_(data entry)F'!O11</f>
        <v>0.18</v>
      </c>
      <c r="L18" s="48">
        <f>'[1]2014-15(DataEntrySheet) '!O12</f>
        <v>0.02</v>
      </c>
      <c r="M18" s="43">
        <v>0</v>
      </c>
      <c r="N18" s="43">
        <f t="shared" si="3"/>
        <v>0.02</v>
      </c>
      <c r="O18" s="43">
        <f t="shared" si="4"/>
        <v>-0.16</v>
      </c>
      <c r="P18" s="45">
        <f t="shared" si="5"/>
        <v>-0.888888888888889</v>
      </c>
    </row>
    <row r="19" spans="1:16" ht="27.75">
      <c r="A19" s="84" t="s">
        <v>51</v>
      </c>
      <c r="B19" s="84"/>
      <c r="C19" s="84"/>
      <c r="D19" s="12">
        <f>D17+D18</f>
        <v>689.9999999999999</v>
      </c>
      <c r="E19" s="13">
        <f>E17+E18</f>
        <v>50.31</v>
      </c>
      <c r="F19" s="14">
        <f>F17+F18</f>
        <v>88.76</v>
      </c>
      <c r="G19" s="13">
        <f>G17+G18</f>
        <v>0</v>
      </c>
      <c r="H19" s="13">
        <f t="shared" si="0"/>
        <v>88.76</v>
      </c>
      <c r="I19" s="13">
        <f t="shared" si="1"/>
        <v>38.45</v>
      </c>
      <c r="J19" s="15">
        <f t="shared" si="2"/>
        <v>0.7642615782150666</v>
      </c>
      <c r="K19" s="13">
        <f>K18+K17</f>
        <v>147.12</v>
      </c>
      <c r="L19" s="14">
        <f>L17+L18</f>
        <v>205.49</v>
      </c>
      <c r="M19" s="14">
        <f>M17+M18</f>
        <v>0</v>
      </c>
      <c r="N19" s="13">
        <f t="shared" si="3"/>
        <v>205.49</v>
      </c>
      <c r="O19" s="13">
        <f t="shared" si="4"/>
        <v>58.370000000000005</v>
      </c>
      <c r="P19" s="15">
        <f t="shared" si="5"/>
        <v>0.3967509516041327</v>
      </c>
    </row>
    <row r="20" spans="1:16" ht="27.75">
      <c r="A20" s="84" t="s">
        <v>52</v>
      </c>
      <c r="B20" s="84"/>
      <c r="C20" s="84"/>
      <c r="D20" s="12">
        <f>D16+D19</f>
        <v>33029</v>
      </c>
      <c r="E20" s="13">
        <f>E16+E19</f>
        <v>3510.91</v>
      </c>
      <c r="F20" s="14">
        <f>F16+F19</f>
        <v>4199.85</v>
      </c>
      <c r="G20" s="13">
        <f>G16+G19</f>
        <v>0</v>
      </c>
      <c r="H20" s="13">
        <f t="shared" si="0"/>
        <v>4199.85</v>
      </c>
      <c r="I20" s="13">
        <f t="shared" si="1"/>
        <v>688.9400000000005</v>
      </c>
      <c r="J20" s="15">
        <f t="shared" si="2"/>
        <v>0.19622832826816994</v>
      </c>
      <c r="K20" s="13">
        <f>K16+K19</f>
        <v>7459.179999999999</v>
      </c>
      <c r="L20" s="13">
        <f>L16+L19</f>
        <v>8641.51</v>
      </c>
      <c r="M20" s="13">
        <f>M16+M19</f>
        <v>0</v>
      </c>
      <c r="N20" s="13">
        <f t="shared" si="3"/>
        <v>8641.51</v>
      </c>
      <c r="O20" s="13">
        <f t="shared" si="4"/>
        <v>1182.3300000000008</v>
      </c>
      <c r="P20" s="15">
        <f t="shared" si="5"/>
        <v>0.15850669912778628</v>
      </c>
    </row>
    <row r="21" spans="1:16" ht="27.75">
      <c r="A21" s="98" t="s">
        <v>53</v>
      </c>
      <c r="B21" s="84"/>
      <c r="C21" s="84"/>
      <c r="D21" s="13">
        <f>D10+D15+D16+D19</f>
        <v>97275.4459313689</v>
      </c>
      <c r="E21" s="13">
        <f>E10+E15+E16+E19</f>
        <v>9659.97983</v>
      </c>
      <c r="F21" s="14">
        <f>F20+F15+F10</f>
        <v>11369.77</v>
      </c>
      <c r="G21" s="13">
        <f>G20+G15+G10</f>
        <v>14.44</v>
      </c>
      <c r="H21" s="13">
        <f t="shared" si="0"/>
        <v>11355.33</v>
      </c>
      <c r="I21" s="13">
        <f t="shared" si="1"/>
        <v>1695.3501699999997</v>
      </c>
      <c r="J21" s="15">
        <f t="shared" si="2"/>
        <v>0.17550245443938983</v>
      </c>
      <c r="K21" s="13">
        <f>K10+K15+K16+K19</f>
        <v>24653.981989999997</v>
      </c>
      <c r="L21" s="13">
        <f>L10+L15+L16+L19</f>
        <v>28242.370000000003</v>
      </c>
      <c r="M21" s="13">
        <f>M10+M15+M16+M19</f>
        <v>21.73</v>
      </c>
      <c r="N21" s="13">
        <f t="shared" si="3"/>
        <v>28220.640000000003</v>
      </c>
      <c r="O21" s="13">
        <f t="shared" si="4"/>
        <v>3566.6580100000065</v>
      </c>
      <c r="P21" s="15">
        <f t="shared" si="5"/>
        <v>0.1446686385771959</v>
      </c>
    </row>
  </sheetData>
  <sheetProtection/>
  <mergeCells count="27">
    <mergeCell ref="A21:C21"/>
    <mergeCell ref="B16:C16"/>
    <mergeCell ref="B17:B18"/>
    <mergeCell ref="A19:C19"/>
    <mergeCell ref="A20:C20"/>
    <mergeCell ref="A10:C10"/>
    <mergeCell ref="B11:C11"/>
    <mergeCell ref="B12:C12"/>
    <mergeCell ref="B13:C13"/>
    <mergeCell ref="B14:C14"/>
    <mergeCell ref="A15:C15"/>
    <mergeCell ref="P3:P4"/>
    <mergeCell ref="B5:C5"/>
    <mergeCell ref="B6:C6"/>
    <mergeCell ref="B7:C7"/>
    <mergeCell ref="B8:C8"/>
    <mergeCell ref="B9:C9"/>
    <mergeCell ref="A1:P1"/>
    <mergeCell ref="O2:P2"/>
    <mergeCell ref="A3:A4"/>
    <mergeCell ref="B3:C4"/>
    <mergeCell ref="D3:D4"/>
    <mergeCell ref="E3:E4"/>
    <mergeCell ref="F3:I3"/>
    <mergeCell ref="J3:J4"/>
    <mergeCell ref="K3:K4"/>
    <mergeCell ref="L3:O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8.00390625" style="55" customWidth="1"/>
    <col min="2" max="2" width="16.8515625" style="55" customWidth="1"/>
    <col min="3" max="3" width="33.7109375" style="55" customWidth="1"/>
    <col min="4" max="4" width="18.421875" style="55" customWidth="1"/>
    <col min="5" max="5" width="17.00390625" style="55" customWidth="1"/>
    <col min="6" max="6" width="17.8515625" style="55" customWidth="1"/>
    <col min="7" max="7" width="19.140625" style="55" customWidth="1"/>
    <col min="8" max="8" width="16.7109375" style="55" customWidth="1"/>
    <col min="9" max="9" width="15.8515625" style="55" customWidth="1"/>
    <col min="10" max="10" width="19.421875" style="55" customWidth="1"/>
    <col min="11" max="11" width="17.00390625" style="55" customWidth="1"/>
    <col min="12" max="12" width="17.57421875" style="55" customWidth="1"/>
    <col min="13" max="13" width="19.140625" style="55" bestFit="1" customWidth="1"/>
    <col min="14" max="14" width="17.00390625" style="55" customWidth="1"/>
    <col min="15" max="15" width="15.8515625" style="55" customWidth="1"/>
    <col min="16" max="16" width="19.8515625" style="55" customWidth="1"/>
    <col min="17" max="17" width="8.8515625" style="55" customWidth="1"/>
    <col min="18" max="18" width="25.140625" style="55" bestFit="1" customWidth="1"/>
    <col min="19" max="16384" width="8.8515625" style="55" customWidth="1"/>
  </cols>
  <sheetData>
    <row r="1" spans="1:16" s="30" customFormat="1" ht="2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80" t="s">
        <v>77</v>
      </c>
      <c r="P1" s="80"/>
    </row>
    <row r="2" spans="1:16" s="31" customFormat="1" ht="32.25" customHeight="1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s="31" customFormat="1" ht="30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31" customFormat="1" ht="31.5" customHeight="1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31" customFormat="1" ht="32.25" customHeight="1">
      <c r="A5" s="81" t="s">
        <v>58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33" customFormat="1" ht="3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33" customFormat="1" ht="37.5">
      <c r="A7" s="82" t="s">
        <v>78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s="35" customFormat="1" ht="20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58"/>
      <c r="N8" s="59"/>
      <c r="O8" s="90" t="s">
        <v>1</v>
      </c>
      <c r="P8" s="90"/>
    </row>
    <row r="9" spans="1:16" s="38" customFormat="1" ht="33.75" customHeight="1">
      <c r="A9" s="84" t="s">
        <v>2</v>
      </c>
      <c r="B9" s="85" t="s">
        <v>3</v>
      </c>
      <c r="C9" s="85"/>
      <c r="D9" s="85" t="s">
        <v>60</v>
      </c>
      <c r="E9" s="85" t="s">
        <v>79</v>
      </c>
      <c r="F9" s="91" t="s">
        <v>80</v>
      </c>
      <c r="G9" s="92"/>
      <c r="H9" s="92"/>
      <c r="I9" s="93"/>
      <c r="J9" s="85" t="s">
        <v>81</v>
      </c>
      <c r="K9" s="85" t="s">
        <v>82</v>
      </c>
      <c r="L9" s="91" t="s">
        <v>83</v>
      </c>
      <c r="M9" s="92"/>
      <c r="N9" s="92"/>
      <c r="O9" s="93"/>
      <c r="P9" s="85" t="s">
        <v>84</v>
      </c>
    </row>
    <row r="10" spans="1:16" s="38" customFormat="1" ht="204" customHeight="1">
      <c r="A10" s="84"/>
      <c r="B10" s="85"/>
      <c r="C10" s="85"/>
      <c r="D10" s="84"/>
      <c r="E10" s="85"/>
      <c r="F10" s="37" t="s">
        <v>85</v>
      </c>
      <c r="G10" s="37" t="s">
        <v>86</v>
      </c>
      <c r="H10" s="37" t="s">
        <v>87</v>
      </c>
      <c r="I10" s="60" t="s">
        <v>63</v>
      </c>
      <c r="J10" s="85"/>
      <c r="K10" s="85"/>
      <c r="L10" s="37" t="s">
        <v>88</v>
      </c>
      <c r="M10" s="37" t="s">
        <v>89</v>
      </c>
      <c r="N10" s="37" t="s">
        <v>90</v>
      </c>
      <c r="O10" s="60" t="s">
        <v>20</v>
      </c>
      <c r="P10" s="85"/>
    </row>
    <row r="11" spans="1:16" s="40" customFormat="1" ht="20.25" customHeight="1">
      <c r="A11" s="61" t="s">
        <v>22</v>
      </c>
      <c r="B11" s="94" t="s">
        <v>23</v>
      </c>
      <c r="C11" s="94"/>
      <c r="D11" s="61" t="s">
        <v>25</v>
      </c>
      <c r="E11" s="61" t="s">
        <v>24</v>
      </c>
      <c r="F11" s="61" t="s">
        <v>27</v>
      </c>
      <c r="G11" s="61">
        <v>6</v>
      </c>
      <c r="H11" s="61">
        <v>7</v>
      </c>
      <c r="I11" s="61">
        <v>8</v>
      </c>
      <c r="J11" s="61">
        <v>9</v>
      </c>
      <c r="K11" s="61">
        <v>10</v>
      </c>
      <c r="L11" s="61">
        <v>11</v>
      </c>
      <c r="M11" s="61">
        <v>12</v>
      </c>
      <c r="N11" s="61">
        <v>13</v>
      </c>
      <c r="O11" s="61">
        <v>14</v>
      </c>
      <c r="P11" s="61">
        <v>15</v>
      </c>
    </row>
    <row r="12" spans="1:16" s="46" customFormat="1" ht="32.25">
      <c r="A12" s="41" t="s">
        <v>28</v>
      </c>
      <c r="B12" s="88" t="s">
        <v>29</v>
      </c>
      <c r="C12" s="88"/>
      <c r="D12" s="42">
        <f>'[1] Target''14-15'!B28</f>
        <v>14376.9</v>
      </c>
      <c r="E12" s="43">
        <f>'[1]2013-14_(data entry)'!B10-'[1]2013-14_(data entry)'!F10</f>
        <v>1161.34</v>
      </c>
      <c r="F12" s="44">
        <f>'[1]2014-15(DataEntrySheet) '!B11</f>
        <v>1310.39</v>
      </c>
      <c r="G12" s="43">
        <f>'[1]2014-15(DataEntrySheet) '!F11</f>
        <v>14.44</v>
      </c>
      <c r="H12" s="43">
        <f>F12-G12</f>
        <v>1295.95</v>
      </c>
      <c r="I12" s="43">
        <f>H12-E12</f>
        <v>134.61000000000013</v>
      </c>
      <c r="J12" s="45">
        <f>I12/E12</f>
        <v>0.11590920832831052</v>
      </c>
      <c r="K12" s="43">
        <f>'[1]2013-14_(data entry)'!B11-'[1]2013-14_(data entry)'!F11</f>
        <v>3137.3800000000006</v>
      </c>
      <c r="L12" s="44">
        <f>'[1]2014-15(DataEntrySheet) '!B12</f>
        <v>3607.25</v>
      </c>
      <c r="M12" s="43">
        <f>'[1]2014-15(DataEntrySheet) '!F12</f>
        <v>21.73</v>
      </c>
      <c r="N12" s="43">
        <f>L12-M12</f>
        <v>3585.52</v>
      </c>
      <c r="O12" s="43">
        <f>N12-K12</f>
        <v>448.1399999999994</v>
      </c>
      <c r="P12" s="45">
        <f>O12/K12</f>
        <v>0.14283892929769404</v>
      </c>
    </row>
    <row r="13" spans="1:16" s="46" customFormat="1" ht="32.25">
      <c r="A13" s="41" t="s">
        <v>30</v>
      </c>
      <c r="B13" s="88" t="s">
        <v>31</v>
      </c>
      <c r="C13" s="88"/>
      <c r="D13" s="42">
        <f>'[1] Target''14-15'!C28</f>
        <v>16897.85</v>
      </c>
      <c r="E13" s="43">
        <f>'[1]2013-14_(data entry)'!C10</f>
        <v>1268.39</v>
      </c>
      <c r="F13" s="44">
        <f>'[1]2014-15(DataEntrySheet) '!C11</f>
        <v>1474.76</v>
      </c>
      <c r="G13" s="43">
        <v>0</v>
      </c>
      <c r="H13" s="43">
        <f aca="true" t="shared" si="0" ref="H13:H27">F13-G13</f>
        <v>1474.76</v>
      </c>
      <c r="I13" s="43">
        <f aca="true" t="shared" si="1" ref="I13:I27">H13-E13</f>
        <v>206.3699999999999</v>
      </c>
      <c r="J13" s="45">
        <f aca="true" t="shared" si="2" ref="J13:J27">I13/E13</f>
        <v>0.1627023234178761</v>
      </c>
      <c r="K13" s="43">
        <f>'[1]2013-14_(data entry)'!C11</f>
        <v>3613.8199999999997</v>
      </c>
      <c r="L13" s="44">
        <f>'[1]2014-15(DataEntrySheet) '!C12</f>
        <v>4151.64</v>
      </c>
      <c r="M13" s="43">
        <v>0</v>
      </c>
      <c r="N13" s="43">
        <f aca="true" t="shared" si="3" ref="N13:N27">L13-M13</f>
        <v>4151.64</v>
      </c>
      <c r="O13" s="43">
        <f aca="true" t="shared" si="4" ref="O13:O27">N13-K13</f>
        <v>537.8200000000006</v>
      </c>
      <c r="P13" s="45">
        <f aca="true" t="shared" si="5" ref="P13:P27">O13/K13</f>
        <v>0.1488231289881623</v>
      </c>
    </row>
    <row r="14" spans="1:16" s="46" customFormat="1" ht="32.25">
      <c r="A14" s="41" t="s">
        <v>32</v>
      </c>
      <c r="B14" s="88" t="s">
        <v>33</v>
      </c>
      <c r="C14" s="88"/>
      <c r="D14" s="42">
        <f>'[1] Target''14-15'!D28</f>
        <v>4415.25</v>
      </c>
      <c r="E14" s="43">
        <f>'[1]2013-14_(data entry)'!D10</f>
        <v>388.03</v>
      </c>
      <c r="F14" s="44">
        <f>'[1]2014-15(DataEntrySheet) '!D11</f>
        <v>449.43</v>
      </c>
      <c r="G14" s="43">
        <v>0</v>
      </c>
      <c r="H14" s="43">
        <f t="shared" si="0"/>
        <v>449.43</v>
      </c>
      <c r="I14" s="43">
        <f t="shared" si="1"/>
        <v>61.400000000000034</v>
      </c>
      <c r="J14" s="45">
        <f t="shared" si="2"/>
        <v>0.15823518800092787</v>
      </c>
      <c r="K14" s="43">
        <f>'[1]2013-14_(data entry)'!D11</f>
        <v>1057.4499999999998</v>
      </c>
      <c r="L14" s="44">
        <f>'[1]2014-15(DataEntrySheet) '!D12</f>
        <v>1328.17</v>
      </c>
      <c r="M14" s="43">
        <v>0</v>
      </c>
      <c r="N14" s="43">
        <f t="shared" si="3"/>
        <v>1328.17</v>
      </c>
      <c r="O14" s="43">
        <f t="shared" si="4"/>
        <v>270.72000000000025</v>
      </c>
      <c r="P14" s="45">
        <f t="shared" si="5"/>
        <v>0.2560121045912339</v>
      </c>
    </row>
    <row r="15" spans="1:16" s="46" customFormat="1" ht="32.25">
      <c r="A15" s="41" t="s">
        <v>34</v>
      </c>
      <c r="B15" s="88" t="s">
        <v>35</v>
      </c>
      <c r="C15" s="88"/>
      <c r="D15" s="42">
        <f>'[1] Target''14-15'!E28</f>
        <v>30</v>
      </c>
      <c r="E15" s="43">
        <f>'[1]2013-14_(data entry)'!E10</f>
        <v>1.84</v>
      </c>
      <c r="F15" s="44">
        <f>'[1]2014-15(DataEntrySheet) '!E11</f>
        <v>5.27</v>
      </c>
      <c r="G15" s="43">
        <v>0</v>
      </c>
      <c r="H15" s="43">
        <f t="shared" si="0"/>
        <v>5.27</v>
      </c>
      <c r="I15" s="43">
        <f t="shared" si="1"/>
        <v>3.4299999999999997</v>
      </c>
      <c r="J15" s="45">
        <f t="shared" si="2"/>
        <v>1.8641304347826084</v>
      </c>
      <c r="K15" s="43">
        <f>'[1]2013-14_(data entry)'!E11</f>
        <v>9.75</v>
      </c>
      <c r="L15" s="44">
        <f>'[1]2014-15(DataEntrySheet) '!E12</f>
        <v>12.83</v>
      </c>
      <c r="M15" s="43">
        <v>0</v>
      </c>
      <c r="N15" s="43">
        <f t="shared" si="3"/>
        <v>12.83</v>
      </c>
      <c r="O15" s="43">
        <f t="shared" si="4"/>
        <v>3.08</v>
      </c>
      <c r="P15" s="45">
        <f t="shared" si="5"/>
        <v>0.3158974358974359</v>
      </c>
    </row>
    <row r="16" spans="1:16" s="47" customFormat="1" ht="32.25">
      <c r="A16" s="74" t="s">
        <v>36</v>
      </c>
      <c r="B16" s="75"/>
      <c r="C16" s="75"/>
      <c r="D16" s="12">
        <f>D15+D14+D13+D12</f>
        <v>35720</v>
      </c>
      <c r="E16" s="13">
        <f>E12+E13+E14+E15</f>
        <v>2819.6000000000004</v>
      </c>
      <c r="F16" s="14">
        <f>SUM(F12:F15)</f>
        <v>3239.85</v>
      </c>
      <c r="G16" s="13">
        <f>SUM(G12:G15)</f>
        <v>14.44</v>
      </c>
      <c r="H16" s="13">
        <f t="shared" si="0"/>
        <v>3225.41</v>
      </c>
      <c r="I16" s="13">
        <f t="shared" si="1"/>
        <v>405.8099999999995</v>
      </c>
      <c r="J16" s="15">
        <f t="shared" si="2"/>
        <v>0.1439246701659808</v>
      </c>
      <c r="K16" s="13">
        <f>K12+K13+K14+K15</f>
        <v>7818.400000000001</v>
      </c>
      <c r="L16" s="14">
        <f>L12+L13+L14+L15</f>
        <v>9099.890000000001</v>
      </c>
      <c r="M16" s="13">
        <f>M12+M13+M14+M15</f>
        <v>21.73</v>
      </c>
      <c r="N16" s="13">
        <f t="shared" si="3"/>
        <v>9078.160000000002</v>
      </c>
      <c r="O16" s="13">
        <f>O12+O13+O14+O15</f>
        <v>1259.7600000000002</v>
      </c>
      <c r="P16" s="15">
        <f t="shared" si="5"/>
        <v>0.16112759643916916</v>
      </c>
    </row>
    <row r="17" spans="1:16" s="46" customFormat="1" ht="34.5" customHeight="1">
      <c r="A17" s="41" t="s">
        <v>37</v>
      </c>
      <c r="B17" s="89" t="s">
        <v>38</v>
      </c>
      <c r="C17" s="89"/>
      <c r="D17" s="42">
        <f>'[1] Target''14-15'!G28</f>
        <v>1063.7037501493369</v>
      </c>
      <c r="E17" s="43">
        <f>'[1]2013-14_(data entry)'!H10</f>
        <v>15.68</v>
      </c>
      <c r="F17" s="44">
        <f>'[1]2014-15(DataEntrySheet) '!H11</f>
        <v>16.73</v>
      </c>
      <c r="G17" s="43">
        <v>0</v>
      </c>
      <c r="H17" s="43">
        <f t="shared" si="0"/>
        <v>16.73</v>
      </c>
      <c r="I17" s="43">
        <f t="shared" si="1"/>
        <v>1.0500000000000007</v>
      </c>
      <c r="J17" s="45">
        <f t="shared" si="2"/>
        <v>0.06696428571428575</v>
      </c>
      <c r="K17" s="43">
        <f>'[1]2013-14_(data entry)'!H11</f>
        <v>44.260000000000005</v>
      </c>
      <c r="L17" s="48">
        <f>'[1]2014-15(DataEntrySheet) '!H12</f>
        <v>41.59</v>
      </c>
      <c r="M17" s="43">
        <v>0</v>
      </c>
      <c r="N17" s="43">
        <f t="shared" si="3"/>
        <v>41.59</v>
      </c>
      <c r="O17" s="43">
        <f t="shared" si="4"/>
        <v>-2.6700000000000017</v>
      </c>
      <c r="P17" s="45">
        <f t="shared" si="5"/>
        <v>-0.06032535020334391</v>
      </c>
    </row>
    <row r="18" spans="1:16" s="46" customFormat="1" ht="34.5" customHeight="1">
      <c r="A18" s="41" t="s">
        <v>39</v>
      </c>
      <c r="B18" s="88" t="s">
        <v>74</v>
      </c>
      <c r="C18" s="88"/>
      <c r="D18" s="42">
        <f>'[1] Target''14-15'!H28</f>
        <v>38780.420103364806</v>
      </c>
      <c r="E18" s="43">
        <f>'[1]2013-14_(data entry)'!I10</f>
        <v>2173.23</v>
      </c>
      <c r="F18" s="44">
        <f>'[1]2014-15(DataEntrySheet) '!I11</f>
        <v>2449.01</v>
      </c>
      <c r="G18" s="43">
        <v>0</v>
      </c>
      <c r="H18" s="43">
        <f t="shared" si="0"/>
        <v>2449.01</v>
      </c>
      <c r="I18" s="43">
        <f t="shared" si="1"/>
        <v>275.7800000000002</v>
      </c>
      <c r="J18" s="45">
        <f t="shared" si="2"/>
        <v>0.12689867156260506</v>
      </c>
      <c r="K18" s="43">
        <f>'[1]2013-14_(data entry)'!I11</f>
        <v>6119.07</v>
      </c>
      <c r="L18" s="48">
        <f>'[1]2014-15(DataEntrySheet) '!I12</f>
        <v>6963.47</v>
      </c>
      <c r="M18" s="43">
        <v>0</v>
      </c>
      <c r="N18" s="43">
        <f t="shared" si="3"/>
        <v>6963.47</v>
      </c>
      <c r="O18" s="43">
        <f t="shared" si="4"/>
        <v>844.4000000000005</v>
      </c>
      <c r="P18" s="45">
        <f t="shared" si="5"/>
        <v>0.13799482601114232</v>
      </c>
    </row>
    <row r="19" spans="1:16" s="46" customFormat="1" ht="34.5" customHeight="1">
      <c r="A19" s="41" t="s">
        <v>41</v>
      </c>
      <c r="B19" s="88" t="s">
        <v>42</v>
      </c>
      <c r="C19" s="88"/>
      <c r="D19" s="42">
        <f>'[1] Target''14-15'!I28</f>
        <v>16649.26455296042</v>
      </c>
      <c r="E19" s="43">
        <f>'[1]2013-14_(data entry)'!J10</f>
        <v>1137.2200000000003</v>
      </c>
      <c r="F19" s="44">
        <f>'[1]2014-15(DataEntrySheet) '!J11</f>
        <v>1463.96</v>
      </c>
      <c r="G19" s="43">
        <v>0</v>
      </c>
      <c r="H19" s="43">
        <f t="shared" si="0"/>
        <v>1463.96</v>
      </c>
      <c r="I19" s="43">
        <f t="shared" si="1"/>
        <v>326.7399999999998</v>
      </c>
      <c r="J19" s="45">
        <f t="shared" si="2"/>
        <v>0.2873146796574099</v>
      </c>
      <c r="K19" s="43">
        <f>'[1]2013-14_(data entry)'!J11</f>
        <v>2912.2200000000003</v>
      </c>
      <c r="L19" s="48">
        <f>'[1]2014-15(DataEntrySheet) '!J12</f>
        <v>3494.85</v>
      </c>
      <c r="M19" s="43">
        <v>0</v>
      </c>
      <c r="N19" s="43">
        <f t="shared" si="3"/>
        <v>3494.85</v>
      </c>
      <c r="O19" s="43">
        <f t="shared" si="4"/>
        <v>582.6299999999997</v>
      </c>
      <c r="P19" s="45">
        <f t="shared" si="5"/>
        <v>0.20006386880112065</v>
      </c>
    </row>
    <row r="20" spans="1:16" s="46" customFormat="1" ht="34.5" customHeight="1">
      <c r="A20" s="41" t="s">
        <v>43</v>
      </c>
      <c r="B20" s="89" t="s">
        <v>75</v>
      </c>
      <c r="C20" s="89"/>
      <c r="D20" s="42">
        <f>'[1] Target''14-15'!J28</f>
        <v>6.614457472898201</v>
      </c>
      <c r="E20" s="43">
        <f>'[1]2013-14_(data entry)'!K10</f>
        <v>0.35</v>
      </c>
      <c r="F20" s="44">
        <f>'[1]2014-15(DataEntrySheet) '!K11</f>
        <v>0.37</v>
      </c>
      <c r="G20" s="43">
        <v>0</v>
      </c>
      <c r="H20" s="43">
        <f t="shared" si="0"/>
        <v>0.37</v>
      </c>
      <c r="I20" s="43">
        <f t="shared" si="1"/>
        <v>0.020000000000000018</v>
      </c>
      <c r="J20" s="45">
        <f t="shared" si="2"/>
        <v>0.0571428571428572</v>
      </c>
      <c r="K20" s="43">
        <f>'[1]2013-14_(data entry)'!K11</f>
        <v>0.88</v>
      </c>
      <c r="L20" s="48">
        <f>'[1]2014-15(DataEntrySheet) '!K12</f>
        <v>1.06</v>
      </c>
      <c r="M20" s="43">
        <v>0</v>
      </c>
      <c r="N20" s="43">
        <f t="shared" si="3"/>
        <v>1.06</v>
      </c>
      <c r="O20" s="43">
        <f t="shared" si="4"/>
        <v>0.18000000000000005</v>
      </c>
      <c r="P20" s="45">
        <f t="shared" si="5"/>
        <v>0.2045454545454546</v>
      </c>
    </row>
    <row r="21" spans="1:16" s="49" customFormat="1" ht="30.75" customHeight="1">
      <c r="A21" s="74" t="s">
        <v>36</v>
      </c>
      <c r="B21" s="75"/>
      <c r="C21" s="75"/>
      <c r="D21" s="12">
        <f>D17+D18+D19+D20</f>
        <v>56500.00286394746</v>
      </c>
      <c r="E21" s="13">
        <f>E17+E18+E19+E20</f>
        <v>3326.48</v>
      </c>
      <c r="F21" s="14">
        <f>F17+F18+F19+F20</f>
        <v>3930.07</v>
      </c>
      <c r="G21" s="13">
        <f>G17+G18+G19+G20</f>
        <v>0</v>
      </c>
      <c r="H21" s="13">
        <f>F21-G21</f>
        <v>3930.07</v>
      </c>
      <c r="I21" s="13">
        <f t="shared" si="1"/>
        <v>603.5900000000001</v>
      </c>
      <c r="J21" s="15">
        <f t="shared" si="2"/>
        <v>0.1814500613260865</v>
      </c>
      <c r="K21" s="13">
        <f>K17+K18+K19+K20</f>
        <v>9076.429999999998</v>
      </c>
      <c r="L21" s="14">
        <f>L17+L18+L19+L20</f>
        <v>10500.97</v>
      </c>
      <c r="M21" s="14">
        <f>M17+M18+M19+M20</f>
        <v>0</v>
      </c>
      <c r="N21" s="13">
        <f t="shared" si="3"/>
        <v>10500.97</v>
      </c>
      <c r="O21" s="13">
        <f t="shared" si="4"/>
        <v>1424.5400000000009</v>
      </c>
      <c r="P21" s="15">
        <f t="shared" si="5"/>
        <v>0.15694937326680217</v>
      </c>
    </row>
    <row r="22" spans="1:16" s="47" customFormat="1" ht="34.5" customHeight="1">
      <c r="A22" s="10" t="s">
        <v>45</v>
      </c>
      <c r="B22" s="78" t="s">
        <v>46</v>
      </c>
      <c r="C22" s="78"/>
      <c r="D22" s="12">
        <f>'[1] Target''14-15'!L28</f>
        <v>56580</v>
      </c>
      <c r="E22" s="13">
        <f>'[1]2013-14_(data entry)'!M10</f>
        <v>3460.6</v>
      </c>
      <c r="F22" s="22">
        <f>'[1]2014-15(DataEntrySheet) '!M11</f>
        <v>4111.09</v>
      </c>
      <c r="G22" s="13">
        <v>0</v>
      </c>
      <c r="H22" s="13">
        <f t="shared" si="0"/>
        <v>4111.09</v>
      </c>
      <c r="I22" s="13">
        <f t="shared" si="1"/>
        <v>650.4900000000002</v>
      </c>
      <c r="J22" s="15">
        <f t="shared" si="2"/>
        <v>0.18797029416864136</v>
      </c>
      <c r="K22" s="13">
        <f>'[1]2013-14_(data entry)'!M11</f>
        <v>7312.0599999999995</v>
      </c>
      <c r="L22" s="14">
        <f>'[1]2014-15(DataEntrySheet) '!M12</f>
        <v>8436.02</v>
      </c>
      <c r="M22" s="13">
        <v>0</v>
      </c>
      <c r="N22" s="13">
        <f t="shared" si="3"/>
        <v>8436.02</v>
      </c>
      <c r="O22" s="13">
        <f t="shared" si="4"/>
        <v>1123.960000000001</v>
      </c>
      <c r="P22" s="15">
        <f t="shared" si="5"/>
        <v>0.15371318069053058</v>
      </c>
    </row>
    <row r="23" spans="1:18" s="46" customFormat="1" ht="41.25" customHeight="1">
      <c r="A23" s="41" t="s">
        <v>47</v>
      </c>
      <c r="B23" s="95" t="s">
        <v>76</v>
      </c>
      <c r="C23" s="50" t="s">
        <v>49</v>
      </c>
      <c r="D23" s="42">
        <f>'[1] Target''14-15'!M28</f>
        <v>919.7999999999998</v>
      </c>
      <c r="E23" s="43">
        <f>'[1]2013-14_(data entry)'!N10</f>
        <v>50.25</v>
      </c>
      <c r="F23" s="44">
        <f>'[1]2014-15(DataEntrySheet) '!N11</f>
        <v>88.75</v>
      </c>
      <c r="G23" s="43">
        <v>0</v>
      </c>
      <c r="H23" s="43">
        <f>F23-G23</f>
        <v>88.75</v>
      </c>
      <c r="I23" s="43">
        <f t="shared" si="1"/>
        <v>38.5</v>
      </c>
      <c r="J23" s="45">
        <f t="shared" si="2"/>
        <v>0.7661691542288557</v>
      </c>
      <c r="K23" s="43">
        <f>'[1]2013-14_(data entry)'!N11</f>
        <v>146.94</v>
      </c>
      <c r="L23" s="48">
        <f>'[1]2014-15(DataEntrySheet) '!N12</f>
        <v>205.47</v>
      </c>
      <c r="M23" s="13">
        <v>0</v>
      </c>
      <c r="N23" s="43">
        <f t="shared" si="3"/>
        <v>205.47</v>
      </c>
      <c r="O23" s="43">
        <f t="shared" si="4"/>
        <v>58.53</v>
      </c>
      <c r="P23" s="45">
        <f t="shared" si="5"/>
        <v>0.39832584728460596</v>
      </c>
      <c r="R23" s="51"/>
    </row>
    <row r="24" spans="1:16" s="46" customFormat="1" ht="41.25" customHeight="1">
      <c r="A24" s="41"/>
      <c r="B24" s="95"/>
      <c r="C24" s="52" t="s">
        <v>50</v>
      </c>
      <c r="D24" s="42">
        <f>'[1] Target''14-15'!N28</f>
        <v>0.19999999999999998</v>
      </c>
      <c r="E24" s="43">
        <f>'[1]2013-14_(data entry)'!O10</f>
        <v>0.06</v>
      </c>
      <c r="F24" s="44">
        <f>'[1]2014-15(DataEntrySheet) '!O11</f>
        <v>0.01</v>
      </c>
      <c r="G24" s="43">
        <v>0</v>
      </c>
      <c r="H24" s="43">
        <f t="shared" si="0"/>
        <v>0.01</v>
      </c>
      <c r="I24" s="43">
        <f t="shared" si="1"/>
        <v>-0.049999999999999996</v>
      </c>
      <c r="J24" s="45">
        <v>0</v>
      </c>
      <c r="K24" s="43">
        <f>'[1]2013-14_(data entry)'!O11</f>
        <v>0.18</v>
      </c>
      <c r="L24" s="48">
        <f>'[1]2014-15(DataEntrySheet) '!O12</f>
        <v>0.02</v>
      </c>
      <c r="M24" s="43">
        <v>0</v>
      </c>
      <c r="N24" s="43">
        <f t="shared" si="3"/>
        <v>0.02</v>
      </c>
      <c r="O24" s="43">
        <f t="shared" si="4"/>
        <v>-0.16</v>
      </c>
      <c r="P24" s="45">
        <f t="shared" si="5"/>
        <v>-0.888888888888889</v>
      </c>
    </row>
    <row r="25" spans="1:16" s="47" customFormat="1" ht="34.5" customHeight="1">
      <c r="A25" s="75" t="s">
        <v>51</v>
      </c>
      <c r="B25" s="75"/>
      <c r="C25" s="75"/>
      <c r="D25" s="12">
        <f>D23+D24</f>
        <v>919.9999999999999</v>
      </c>
      <c r="E25" s="13">
        <f>E23+E24</f>
        <v>50.31</v>
      </c>
      <c r="F25" s="14">
        <f>F23+F24</f>
        <v>88.76</v>
      </c>
      <c r="G25" s="13">
        <f>G23+G24</f>
        <v>0</v>
      </c>
      <c r="H25" s="13">
        <f t="shared" si="0"/>
        <v>88.76</v>
      </c>
      <c r="I25" s="13">
        <f t="shared" si="1"/>
        <v>38.45</v>
      </c>
      <c r="J25" s="15">
        <f t="shared" si="2"/>
        <v>0.7642615782150666</v>
      </c>
      <c r="K25" s="13">
        <f>K24+K23</f>
        <v>147.12</v>
      </c>
      <c r="L25" s="14">
        <f>L23+L24</f>
        <v>205.49</v>
      </c>
      <c r="M25" s="14">
        <f>M23+M24</f>
        <v>0</v>
      </c>
      <c r="N25" s="13">
        <f t="shared" si="3"/>
        <v>205.49</v>
      </c>
      <c r="O25" s="13">
        <f t="shared" si="4"/>
        <v>58.370000000000005</v>
      </c>
      <c r="P25" s="15">
        <f t="shared" si="5"/>
        <v>0.3967509516041327</v>
      </c>
    </row>
    <row r="26" spans="1:16" s="47" customFormat="1" ht="34.5" customHeight="1">
      <c r="A26" s="75" t="s">
        <v>52</v>
      </c>
      <c r="B26" s="75"/>
      <c r="C26" s="75"/>
      <c r="D26" s="12">
        <f>D22+D25</f>
        <v>57500</v>
      </c>
      <c r="E26" s="13">
        <f>E22+E25</f>
        <v>3510.91</v>
      </c>
      <c r="F26" s="14">
        <f>F22+F25</f>
        <v>4199.85</v>
      </c>
      <c r="G26" s="13">
        <f>G22+G25</f>
        <v>0</v>
      </c>
      <c r="H26" s="13">
        <f t="shared" si="0"/>
        <v>4199.85</v>
      </c>
      <c r="I26" s="13">
        <f t="shared" si="1"/>
        <v>688.9400000000005</v>
      </c>
      <c r="J26" s="15">
        <f t="shared" si="2"/>
        <v>0.19622832826816994</v>
      </c>
      <c r="K26" s="13">
        <f>K22+K25</f>
        <v>7459.179999999999</v>
      </c>
      <c r="L26" s="13">
        <f>L22+L25</f>
        <v>8641.51</v>
      </c>
      <c r="M26" s="13">
        <f>M22+M25</f>
        <v>0</v>
      </c>
      <c r="N26" s="13">
        <f t="shared" si="3"/>
        <v>8641.51</v>
      </c>
      <c r="O26" s="13">
        <f t="shared" si="4"/>
        <v>1182.3300000000008</v>
      </c>
      <c r="P26" s="15">
        <f t="shared" si="5"/>
        <v>0.15850669912778628</v>
      </c>
    </row>
    <row r="27" spans="1:16" s="49" customFormat="1" ht="34.5" customHeight="1">
      <c r="A27" s="74" t="s">
        <v>53</v>
      </c>
      <c r="B27" s="75"/>
      <c r="C27" s="75"/>
      <c r="D27" s="13">
        <f>D16+D21+D22+D25</f>
        <v>149720.00286394748</v>
      </c>
      <c r="E27" s="13">
        <f>E16+E21+E22+E25</f>
        <v>9656.99</v>
      </c>
      <c r="F27" s="14">
        <f>F26+F21+F16</f>
        <v>11369.77</v>
      </c>
      <c r="G27" s="13">
        <f>G26+G21+G16</f>
        <v>14.44</v>
      </c>
      <c r="H27" s="13">
        <f t="shared" si="0"/>
        <v>11355.33</v>
      </c>
      <c r="I27" s="13">
        <f t="shared" si="1"/>
        <v>1698.3400000000001</v>
      </c>
      <c r="J27" s="15">
        <f t="shared" si="2"/>
        <v>0.17586639315148925</v>
      </c>
      <c r="K27" s="13">
        <f>K16+K21+K22+K25</f>
        <v>24354.01</v>
      </c>
      <c r="L27" s="13">
        <f>L16+L21+L22+L25</f>
        <v>28242.370000000003</v>
      </c>
      <c r="M27" s="13">
        <f>M16+M21+M22+M25</f>
        <v>21.73</v>
      </c>
      <c r="N27" s="13">
        <f t="shared" si="3"/>
        <v>28220.640000000003</v>
      </c>
      <c r="O27" s="13">
        <f t="shared" si="4"/>
        <v>3866.6300000000047</v>
      </c>
      <c r="P27" s="15">
        <f t="shared" si="5"/>
        <v>0.15876769369808114</v>
      </c>
    </row>
    <row r="28" spans="12:14" ht="19.5">
      <c r="L28" s="62"/>
      <c r="M28" s="62"/>
      <c r="N28" s="62"/>
    </row>
    <row r="37" ht="24.75">
      <c r="J37" s="56"/>
    </row>
    <row r="38" ht="24.75">
      <c r="J38" s="56"/>
    </row>
    <row r="39" ht="24.75">
      <c r="J39" s="56"/>
    </row>
    <row r="40" ht="24.75">
      <c r="J40" s="56"/>
    </row>
    <row r="41" ht="24.75">
      <c r="J41" s="56"/>
    </row>
    <row r="42" ht="24.75">
      <c r="J42" s="56"/>
    </row>
    <row r="43" ht="24.75">
      <c r="J43" s="56"/>
    </row>
    <row r="44" ht="24.75">
      <c r="J44" s="56"/>
    </row>
    <row r="45" ht="24.75">
      <c r="J45" s="56"/>
    </row>
    <row r="46" ht="24.75">
      <c r="J46" s="56"/>
    </row>
    <row r="47" ht="24.75">
      <c r="J47" s="56"/>
    </row>
    <row r="48" ht="19.5">
      <c r="J48" s="57"/>
    </row>
  </sheetData>
  <sheetProtection/>
  <mergeCells count="32">
    <mergeCell ref="B17:C17"/>
    <mergeCell ref="B18:C18"/>
    <mergeCell ref="B19:C19"/>
    <mergeCell ref="B20:C20"/>
    <mergeCell ref="A26:C26"/>
    <mergeCell ref="A27:C27"/>
    <mergeCell ref="A21:C21"/>
    <mergeCell ref="B22:C22"/>
    <mergeCell ref="B23:B24"/>
    <mergeCell ref="A25:C25"/>
    <mergeCell ref="B11:C11"/>
    <mergeCell ref="B12:C12"/>
    <mergeCell ref="B13:C13"/>
    <mergeCell ref="B14:C14"/>
    <mergeCell ref="B15:C15"/>
    <mergeCell ref="A16:C16"/>
    <mergeCell ref="O8:P8"/>
    <mergeCell ref="A9:A10"/>
    <mergeCell ref="B9:C10"/>
    <mergeCell ref="D9:D10"/>
    <mergeCell ref="E9:E10"/>
    <mergeCell ref="F9:I9"/>
    <mergeCell ref="J9:J10"/>
    <mergeCell ref="K9:K10"/>
    <mergeCell ref="L9:O9"/>
    <mergeCell ref="P9:P10"/>
    <mergeCell ref="O1:P1"/>
    <mergeCell ref="A2:P2"/>
    <mergeCell ref="A3:P3"/>
    <mergeCell ref="A4:P4"/>
    <mergeCell ref="A5:P5"/>
    <mergeCell ref="A7:P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shyamal</dc:creator>
  <cp:keywords/>
  <dc:description/>
  <cp:lastModifiedBy>User</cp:lastModifiedBy>
  <dcterms:created xsi:type="dcterms:W3CDTF">2015-02-18T21:17:27Z</dcterms:created>
  <dcterms:modified xsi:type="dcterms:W3CDTF">2015-02-17T12:11:08Z</dcterms:modified>
  <cp:category/>
  <cp:version/>
  <cp:contentType/>
  <cp:contentStatus/>
</cp:coreProperties>
</file>